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G:\Проект Мобильная торговля\! Rus-Base.ru\Базы\01_06_2022\Готовые базы\Demo\"/>
    </mc:Choice>
  </mc:AlternateContent>
  <xr:revisionPtr revIDLastSave="0" documentId="13_ncr:1_{5C20BB80-24ED-490C-9A28-17260A59CD06}" xr6:coauthVersionLast="40" xr6:coauthVersionMax="40" xr10:uidLastSave="{00000000-0000-0000-0000-000000000000}"/>
  <bookViews>
    <workbookView xWindow="0" yWindow="0" windowWidth="19470" windowHeight="777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4" i="1" l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 l="1"/>
  <c r="A32" i="1"/>
  <c r="A31" i="1"/>
  <c r="A30" i="1"/>
  <c r="A29" i="1" l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<sst xmlns="http://schemas.openxmlformats.org/spreadsheetml/2006/main" count="1142" uniqueCount="985">
  <si>
    <t>ID</t>
  </si>
  <si>
    <t>Название</t>
  </si>
  <si>
    <t>Регион</t>
  </si>
  <si>
    <t>Район</t>
  </si>
  <si>
    <t>Город</t>
  </si>
  <si>
    <t>Район города</t>
  </si>
  <si>
    <t>Адрес</t>
  </si>
  <si>
    <t>Индекс</t>
  </si>
  <si>
    <t>Телефон</t>
  </si>
  <si>
    <t>Мобильный телефон</t>
  </si>
  <si>
    <t>Email</t>
  </si>
  <si>
    <t>Сайт</t>
  </si>
  <si>
    <t>Рубрика</t>
  </si>
  <si>
    <t>Подрубрика</t>
  </si>
  <si>
    <t>Время работы</t>
  </si>
  <si>
    <t>Способы оплаты</t>
  </si>
  <si>
    <t>whatsapp</t>
  </si>
  <si>
    <t>viber</t>
  </si>
  <si>
    <t>telegram</t>
  </si>
  <si>
    <t>facebook</t>
  </si>
  <si>
    <t>instagram</t>
  </si>
  <si>
    <t>vkontakte</t>
  </si>
  <si>
    <t>odnoklassniki</t>
  </si>
  <si>
    <t>youtube</t>
  </si>
  <si>
    <t>twitter</t>
  </si>
  <si>
    <t>skype</t>
  </si>
  <si>
    <t>icq</t>
  </si>
  <si>
    <t>googleplus</t>
  </si>
  <si>
    <t>linkedin</t>
  </si>
  <si>
    <t>pinterest</t>
  </si>
  <si>
    <t>Широта</t>
  </si>
  <si>
    <t>Долгота</t>
  </si>
  <si>
    <t>Мария-Ра, сеть супермаркетов</t>
  </si>
  <si>
    <t>Алтайский край</t>
  </si>
  <si>
    <t>Алейск городской округ</t>
  </si>
  <si>
    <t>Алейск</t>
  </si>
  <si>
    <t>улица Пионерская, 134</t>
  </si>
  <si>
    <t>8‒800‒100‒08‒10</t>
  </si>
  <si>
    <t>http://maria-ra.ru</t>
  </si>
  <si>
    <t>Торговые комплексы</t>
  </si>
  <si>
    <t>Супермаркеты</t>
  </si>
  <si>
    <t>Ежедневно с 08:00 до 22:00</t>
  </si>
  <si>
    <t>https://instagram.com/mariarashop</t>
  </si>
  <si>
    <t>https://vk.com/mariarashop</t>
  </si>
  <si>
    <t>https://ok.ru/group/50820976410717</t>
  </si>
  <si>
    <t>https://twitter.com/mariara_shop</t>
  </si>
  <si>
    <t>Оплата картой, Наличный расчёт</t>
  </si>
  <si>
    <t>Магазин цветов</t>
  </si>
  <si>
    <t>Спецмагазины</t>
  </si>
  <si>
    <t>Доставка цветов, Цветы</t>
  </si>
  <si>
    <t>Ежедневно с 00:00 до 24:00</t>
  </si>
  <si>
    <t>Цветы</t>
  </si>
  <si>
    <t>Торговые центры / Универсальные магазины</t>
  </si>
  <si>
    <t>Ежедневно с 09:00 до 19:00</t>
  </si>
  <si>
    <t>Ежедневно с 09:00 до 18:00</t>
  </si>
  <si>
    <t>Оплата картой, Наличный расчёт, Оплата через банк</t>
  </si>
  <si>
    <t>Ювелирные изделия</t>
  </si>
  <si>
    <t>Ежедневно с 09:00 до 20:00</t>
  </si>
  <si>
    <t>Продукты питания, Садово-хозяйственные товары, Спецмагазины</t>
  </si>
  <si>
    <t>Пн: c 10:00-17:00, Вт: c 10:00-17:00, Ср: c 10:00-17:00, Чт: c 10:00-17:00, Пт: c 10:00-17:00, Сб: c 10:00-16:00, Вс: выходной</t>
  </si>
  <si>
    <t>Садово-хозяйственные товары, Спецмагазины</t>
  </si>
  <si>
    <t>Ежедневно с 08:00 до 18:00</t>
  </si>
  <si>
    <t>Пн: c 09:00-18:00, Вт: c 09:00-18:00, Ср: c 09:00-18:00, Чт: c 09:00-18:00, Пт: c 09:00-18:00, Сб: выходной, Вс: выходной</t>
  </si>
  <si>
    <t>Наличный расчёт</t>
  </si>
  <si>
    <t>Ежедневно с 10:00 до 22:00</t>
  </si>
  <si>
    <t>Рынки</t>
  </si>
  <si>
    <t>Пн: c 09:00-19:00, Вт: c 09:00-19:00, Ср: c 09:00-19:00, Чт: c 09:00-19:00, Пт: c 09:00-19:00, Сб: c 09:00-18:00, Вс: c 09:00-18:00</t>
  </si>
  <si>
    <t>Спецмагазины, Услуги по организации праздников / досуга</t>
  </si>
  <si>
    <t>Ежедневно с 09:00 до 21:00</t>
  </si>
  <si>
    <t>Детские товары, Спецмагазины</t>
  </si>
  <si>
    <t>Ежедневно с 10:00 до 20:00</t>
  </si>
  <si>
    <t>Октябрьский район</t>
  </si>
  <si>
    <t>Железнодорожный район</t>
  </si>
  <si>
    <t>Центральный район</t>
  </si>
  <si>
    <t>Пн: c 10:00-19:00, Вт: c 10:00-19:00, Ср: c 10:00-19:00, Чт: c 10:00-19:00, Пт: c 10:00-19:00, Сб: c 10:00-18:00, Вс: c 10:00-18:00</t>
  </si>
  <si>
    <t>Книги / Канцелярия, Спецмагазины</t>
  </si>
  <si>
    <t>Ленинский район</t>
  </si>
  <si>
    <t>Детские товары, Книги / Канцелярия, Спецмагазины</t>
  </si>
  <si>
    <t>Оплата через банк</t>
  </si>
  <si>
    <t>Наличный расчёт, Оплата через банк</t>
  </si>
  <si>
    <t>Ежедневно с 09:00 до 22:00</t>
  </si>
  <si>
    <t>Пн: c 08:00-17:00, Вт: c 08:00-17:00, Ср: c 08:00-17:00, Чт: c 08:00-17:00, Пт: c 08:00-17:00, Сб: выходной, Вс: выходной</t>
  </si>
  <si>
    <t>Ежедневно с 10:00 до 18:00</t>
  </si>
  <si>
    <t>Спецмагазины, Художественные изделия / материалы</t>
  </si>
  <si>
    <t>Ежедневно с 08:00 до 23:00</t>
  </si>
  <si>
    <t>Пн: c 10:00-20:00, Вт: c 10:00-20:00, Ср: c 10:00-20:00, Чт: c 10:00-20:00, Пт: c 10:00-20:00, Сб: c 10:00-20:00, Вс: c 10:00-19:00</t>
  </si>
  <si>
    <t>Пн: c 09:00-18:00, Вт: c 09:00-18:00, Ср: c 09:00-18:00, Чт: c 09:00-18:00, Пт: c 09:00-18:00, Сб: c 10:00-16:00, Вс: c 10:00-16:00</t>
  </si>
  <si>
    <t>Ремонт / изготовление ювелирных изделий, Ювелирные изделия</t>
  </si>
  <si>
    <t>Пн: c 08:00-12:00, Вт: c 08:00-12:00, Ср: c 08:00-12:00, Чт: c 08:00-12:00, Пт: c 08:00-12:00, Сб: выходной, Вс: выходной</t>
  </si>
  <si>
    <t>Недвижимость, Торговые комплексы</t>
  </si>
  <si>
    <t>Торгово-развлекательные центры / Моллы</t>
  </si>
  <si>
    <t>Ежедневно с 10:00 до 21:00</t>
  </si>
  <si>
    <t>Пн: c 09:00-17:00, Вт: c 09:00-17:00, Ср: c 09:00-17:00, Чт: c 09:00-17:00, Пт: c 09:00-17:00, Сб: выходной, Вс: выходной</t>
  </si>
  <si>
    <t>Издательское дело / Полиграфия, Рекламные услуги, Спецмагазины</t>
  </si>
  <si>
    <t>Пн: c 09:00-19:00, Вт: c 09:00-19:00, Ср: c 09:00-19:00, Чт: c 09:00-19:00, Пт: c 09:00-19:00, Сб: c 09:00-17:00, Вс: c 09:00-17:00</t>
  </si>
  <si>
    <t>Спецмагазины, Тара / Упаковка</t>
  </si>
  <si>
    <t>Рекламные услуги, Спецмагазины</t>
  </si>
  <si>
    <t>Пн: c 09:00-13:00, Вт: c 09:00-13:00, Ср: c 09:00-13:00, Чт: c 09:00-13:00, Пт: c 09:00-13:00, Сб: выходной, Вс: выходной</t>
  </si>
  <si>
    <t>Гипермаркеты</t>
  </si>
  <si>
    <t>Покупка драгоценных металлов / ювелирных изделий, Ювелирные изделия</t>
  </si>
  <si>
    <t>Пн: c 10:00-19:00, Вт: c 10:00-19:00, Ср: c 10:00-19:00, Чт: c 10:00-19:00, Пт: c 10:00-19:00, Сб: выходной, Вс: выходной</t>
  </si>
  <si>
    <t>Пн: c 09:00-17:00, Вт: c 09:00-17:00, Ср: c 09:00-17:00, Чт: c 09:00-17:00, Пт: c 09:00-17:00, Сб: c 09:00-14:00, Вс: выходной</t>
  </si>
  <si>
    <t>Салюты, Товары для праздничного оформления / организации праздников, Услуги праздничного оформления</t>
  </si>
  <si>
    <t>Пн: c 09:00-18:00, Вт: c 09:00-18:00, Ср: c 09:00-18:00, Чт: c 09:00-18:00, Пт: c 09:00-18:00, Сб: c 09:00-18:00, Вс: выходной</t>
  </si>
  <si>
    <t>Отделочные материалы, Спецмагазины, Строительные / монтажные работы, Строительные материалы / конструкции</t>
  </si>
  <si>
    <t>Компьютеры, Спецмагазины, Средства связи</t>
  </si>
  <si>
    <t>Наличный расчёт, Оплата через банк, Перевод с карты</t>
  </si>
  <si>
    <t>Наличный расчёт, Оплата через банк, Оплата эл. кошельком</t>
  </si>
  <si>
    <t>Оплата картой, Наличный расчёт, Оплата через банк, Перевод с карты</t>
  </si>
  <si>
    <t>Аренда помещений, Торговые центры / Универсальные магазины</t>
  </si>
  <si>
    <t>Отделочные материалы, Спецмагазины</t>
  </si>
  <si>
    <t>Спецмагазины, Торговые комплексы</t>
  </si>
  <si>
    <t>Доставка продуктов / хозтоваров, Супермаркеты</t>
  </si>
  <si>
    <t>Доставка цветов, Товары для праздничного оформления / организации праздников, Цветы</t>
  </si>
  <si>
    <t>Предметы интерьера / экстерьера, Садово-хозяйственные товары, Спецмагазины, Услуги по организации праздников / досуга</t>
  </si>
  <si>
    <t>Ежедневно с 09:00 до 23:00</t>
  </si>
  <si>
    <t>Обувь, Одежда / Аксессуары, Спецмагазины</t>
  </si>
  <si>
    <t>Детские товары, Спецмагазины, Тара / Упаковка</t>
  </si>
  <si>
    <t>Предметы интерьера / экстерьера, Спецмагазины, Тара / Упаковка</t>
  </si>
  <si>
    <t>Архитектура / Проектирование / Дизайн, Садово-хозяйственные товары, Спецмагазины</t>
  </si>
  <si>
    <t>Книги / Канцелярия, Спецмагазины, Тара / Упаковка</t>
  </si>
  <si>
    <t>Товары для пивоварения / самогоноварения</t>
  </si>
  <si>
    <t>Пн: c 09:00-12:00, Вт: c 09:00-12:00, Ср: c 09:00-12:00, Чт: c 09:00-12:00, Пт: c 09:00-12:00, Сб: выходной, Вс: выходной</t>
  </si>
  <si>
    <t>ТЕПЛОДАР АЛТАЙ, сеть магазинов отопительного оборудования</t>
  </si>
  <si>
    <t>http://www.teplodar.ru</t>
  </si>
  <si>
    <t>Климатическое оборудование, Предметы интерьера / экстерьера, Спецмагазины</t>
  </si>
  <si>
    <t>Котельное оборудование / Котлы, Печи / Камины, Товары для бань / саун</t>
  </si>
  <si>
    <t>Пятёрочка, сеть супермаркетов</t>
  </si>
  <si>
    <t>8‒800‒555‒55‒05</t>
  </si>
  <si>
    <t>http://5ka.ru</t>
  </si>
  <si>
    <t>https://facebook.com/pyaterochka</t>
  </si>
  <si>
    <t>https://vk.com/club19098821</t>
  </si>
  <si>
    <t>Пятерочка, сеть супермаркетов</t>
  </si>
  <si>
    <t>Бытовые услуги, Издательское дело / Полиграфия, Спецмагазины</t>
  </si>
  <si>
    <t>Товары для праздничного оформления / организации праздников</t>
  </si>
  <si>
    <t>Пн: c 09:00-20:00, Вт: c 09:00-20:00, Ср: c 09:00-20:00, Чт: c 09:00-20:00, Пт: c 09:00-20:00, Сб: c 09:00-20:00, Вс: c 10:00-19:00</t>
  </si>
  <si>
    <t>Товары для бань / саун</t>
  </si>
  <si>
    <t>Сувениры, Товары национальных / народных ремёсел</t>
  </si>
  <si>
    <t>Новогодние товары</t>
  </si>
  <si>
    <t>проспект Ленина, 133</t>
  </si>
  <si>
    <t>Оплата картой, Оплата через банк</t>
  </si>
  <si>
    <t>Издательское дело / Полиграфия, Книги / Канцелярия, Спецмагазины, Тара / Упаковка</t>
  </si>
  <si>
    <t>Садово-хозяйственные товары, Спецмагазины, Тара / Упаковка</t>
  </si>
  <si>
    <t>Пн: c 09:00-18:00, Вт: c 09:00-18:00, Ср: c 09:00-18:00, Чт: c 09:00-18:00, Пт: c 09:00-18:00, Сб: c 09:00-17:00, Вс: c 09:00-17:00</t>
  </si>
  <si>
    <t>Ежедневно с 09:00 до 12:30</t>
  </si>
  <si>
    <t>Отделочные материалы, Спецмагазины, Строительные / монтажные работы</t>
  </si>
  <si>
    <t>Пн: c 08:00-18:00, Вт: c 08:00-18:00, Ср: c 08:00-18:00, Чт: c 08:00-18:00, Пт: c 08:00-18:00, Сб: c 08:00-17:00, Вс: c 08:00-17:00</t>
  </si>
  <si>
    <t>Общественное питание, Спецмагазины, Торговые комплексы</t>
  </si>
  <si>
    <t>Ежедневно с 09:00 до 12:00</t>
  </si>
  <si>
    <t>Вальс Цветов, магазин</t>
  </si>
  <si>
    <t>Нанесение изображений на сувениры, Сувениры</t>
  </si>
  <si>
    <t>https://ok.ru/x5pyaterka</t>
  </si>
  <si>
    <t>Завьяловский район</t>
  </si>
  <si>
    <t>Книги / Канцелярия, Садово-хозяйственные товары, Спецмагазины</t>
  </si>
  <si>
    <t>https://vk.com/pyaterochka_shop</t>
  </si>
  <si>
    <t>Михайловский район</t>
  </si>
  <si>
    <t>Доставка цветов, Подарочная упаковка, Сувениры, Товары для праздничного оформления / организации праздников, Цветы</t>
  </si>
  <si>
    <t>Амурская область</t>
  </si>
  <si>
    <t>Белогорск городской округ</t>
  </si>
  <si>
    <t>Белогорск</t>
  </si>
  <si>
    <t>Лимон, торговый центр</t>
  </si>
  <si>
    <t>улица 9 мая, 210</t>
  </si>
  <si>
    <t>7 (41641) 5‒75‒10</t>
  </si>
  <si>
    <t>7‒914‒387‒58‒85</t>
  </si>
  <si>
    <t>limon.belogorsk@gmail.com</t>
  </si>
  <si>
    <t>http://www.lim-on.ru</t>
  </si>
  <si>
    <t>https://instagram.com/tc_limon</t>
  </si>
  <si>
    <t>Пн: c 09:00-18:00, Вт: c 09:00-18:00, Ср: c 09:00-18:00, Чт: c 09:00-18:00, Пт: c 09:00-18:00, Сб: c 10:00-17:00, Вс: c 10:00-17:00</t>
  </si>
  <si>
    <t>Садовая, 8</t>
  </si>
  <si>
    <t>Пн: c 10:00-19:00, Вт: c 10:00-19:00, Ср: c 10:00-19:00, Чт: c 10:00-19:00, Пт: c 10:00-19:00, Сб: c 10:00-18:00, Вс: c 10:00-17:00</t>
  </si>
  <si>
    <t>Издательское дело / Полиграфия, Интернет, Наружная реклама, Рекламные услуги, Спецмагазины</t>
  </si>
  <si>
    <t>Канцелярские товары / Учебные принадлежности, Книги, Товары для творчества и рукоделия, Учебная литература</t>
  </si>
  <si>
    <t>Лепесток, оптово-розничная компания</t>
  </si>
  <si>
    <t>Архангельская область</t>
  </si>
  <si>
    <t>Архангельск городской округ</t>
  </si>
  <si>
    <t>Архангельск</t>
  </si>
  <si>
    <t>проспект Советских Космонавтов, 52 к2</t>
  </si>
  <si>
    <t>7‒911‒557‒13‒83, 7‒960‒008‒17‒17</t>
  </si>
  <si>
    <t>teploarherts@mail.ru</t>
  </si>
  <si>
    <t>https://instagram.com/lepestok_29</t>
  </si>
  <si>
    <t>8‒800‒250‒33‒44</t>
  </si>
  <si>
    <t>http://www.adamas.ru/skidki/2gis8/?utm_source=2gis&amp;utm_medium=referral&amp;utm_campaign=sale80&amp;utm_content=landigpage&amp;utm_term=promocode8</t>
  </si>
  <si>
    <t>https://facebook.com/adamas.club</t>
  </si>
  <si>
    <t>https://instagram.com/adamas_ru</t>
  </si>
  <si>
    <t>https://ok.ru/adamasclub</t>
  </si>
  <si>
    <t>https://youtube.com/channel/UCnOC4pLMguhoKxOonAQRdHQ</t>
  </si>
  <si>
    <t>Пн: c 08:00-20:00, Вт: c 08:00-20:00, Ср: c 08:00-20:00, Чт: c 08:00-20:00, Пт: c 08:00-20:00, Сб: c 08:00-20:00, Вс: c 09:00-19:00</t>
  </si>
  <si>
    <t>Березка, торговый центр</t>
  </si>
  <si>
    <t>Антиквариат, Сувениры</t>
  </si>
  <si>
    <t>https://instagram.com/pyaterochka</t>
  </si>
  <si>
    <t>Комиссионные магазины, Компьютеры / Комплектующие, Мобильные телефоны, Ремонт компьютеров, Ремонт мобильных телефонов</t>
  </si>
  <si>
    <t>Пн: c 09:00-19:00, Вт: c 09:00-19:00, Ср: c 09:00-19:00, Чт: c 09:00-19:00, Пт: c 09:00-19:00, Сб: c 10:00-18:00, Вс: c 10:00-17:00</t>
  </si>
  <si>
    <t>Пн: c 09:00-20:00, Вт: c 09:00-20:00, Ср: c 09:00-20:00, Чт: c 09:00-20:00, Пт: c 09:00-20:00, Сб: c 10:00-20:00, Вс: c 10:00-20:00</t>
  </si>
  <si>
    <t>https://instagram.com/bigprazdnik</t>
  </si>
  <si>
    <t>https://youtube.com/channel/UCtv045Q5PdHUjdHsWGNNFmw</t>
  </si>
  <si>
    <t>Канцелярские товары / Учебные принадлежности, Книги, Настольные игры</t>
  </si>
  <si>
    <t>Мира, 14</t>
  </si>
  <si>
    <t>Астраханская область</t>
  </si>
  <si>
    <t>Астрахань городской округ</t>
  </si>
  <si>
    <t>Астрахань</t>
  </si>
  <si>
    <t>Кировский район</t>
  </si>
  <si>
    <t>Кирова, 32</t>
  </si>
  <si>
    <t>Строй-К, магазин</t>
  </si>
  <si>
    <t>Калинина, 48а</t>
  </si>
  <si>
    <t>7 (8512) 51‒33‒44, 7 (8512) 62‒14‒20</t>
  </si>
  <si>
    <t>7‒937‒138‒39‒88</t>
  </si>
  <si>
    <t>komarov86@yandex.ru</t>
  </si>
  <si>
    <t>http://www.stroy-k.com</t>
  </si>
  <si>
    <t>Автотовары, Инструмент, Отделочные материалы, Спецмагазины</t>
  </si>
  <si>
    <t>Абразивный инструмент, Автомасла / Мотомасла / Химия, Аксессуары для ванных комнат, Декоративные отделочные элементы и материалы, Напольные покрытия / Комплектующие, Отделочные материалы, Слесарно-монтажный инструмент, Электроинструмент</t>
  </si>
  <si>
    <t>https://instagram.com/stroy_k</t>
  </si>
  <si>
    <t>https://vk.com/bolshoyru</t>
  </si>
  <si>
    <t>Пн: c 08:00-18:00, Вт: c 08:00-18:00, Ср: c 08:00-18:00, Чт: c 08:00-18:00, Пт: c 08:00-18:00, Сб: c 08:00-15:00, Вс: c 08:00-15:00</t>
  </si>
  <si>
    <t>8‒800‒200‒95‒55</t>
  </si>
  <si>
    <t>https://facebook.com/perekrestok</t>
  </si>
  <si>
    <t>https://vk.com/perekrestok_shop</t>
  </si>
  <si>
    <t>https://ok.ru/perekrestok.shop</t>
  </si>
  <si>
    <t>https://youtube.com/channel/UCY9Nwfy_8drHqif0iryQ7Vw</t>
  </si>
  <si>
    <t>https://twitter.com/perekrestok</t>
  </si>
  <si>
    <t>Белгородская область</t>
  </si>
  <si>
    <t>Белгород, универмаг</t>
  </si>
  <si>
    <t>Белгород городской округ</t>
  </si>
  <si>
    <t>Белгород</t>
  </si>
  <si>
    <t>Управа №24 'Гражданская'</t>
  </si>
  <si>
    <t>Попова, 36</t>
  </si>
  <si>
    <t>7 (4722) 32‒35‒61, 7 (4722) 32‒37‒85</t>
  </si>
  <si>
    <t>unibelg@yandex.ru</t>
  </si>
  <si>
    <t>http://www.unibelg.ru</t>
  </si>
  <si>
    <t>Промышленное оборудование, Спецмагазины, Химия / Вторсырьё</t>
  </si>
  <si>
    <t>Надувная мебель / бассейны, Оборудование для бассейнов, Профессиональная химия</t>
  </si>
  <si>
    <t>Доставка продуктов / хозтоваров, Кулинарии, Пекарни, Супермаркеты</t>
  </si>
  <si>
    <t>Доставка цветов, Семена / Посадочный материал, Сувенирные композиции, Сувениры, Цветы</t>
  </si>
  <si>
    <t>Ландшафтная архитектура, Семена / Посадочный материал, Цветы</t>
  </si>
  <si>
    <t>с. Бессоновка</t>
  </si>
  <si>
    <t>Ежедневно с 08:00 до 21:00. служба доставки: пн-вс круглосуточно</t>
  </si>
  <si>
    <t>Пролетарская улица, 1</t>
  </si>
  <si>
    <t>Бытовая химия, Канцелярские товары / Учебные принадлежности, Офисная бумага, Товары для творчества и рукоделия</t>
  </si>
  <si>
    <t>Игрушки, Канцелярские товары / Учебные принадлежности, Книги, Товары для творчества и рукоделия</t>
  </si>
  <si>
    <t>Перекресток, сеть супермаркетов</t>
  </si>
  <si>
    <t>Оборудование для сферы услуг, Промышленное оборудование, Спецмагазины</t>
  </si>
  <si>
    <t>Оборудование для пищевого производства, Оборудование для предприятий общественного питания, Товары для пивоварения / самогоноварения</t>
  </si>
  <si>
    <t>Брянская область</t>
  </si>
  <si>
    <t>Брянск городской округ</t>
  </si>
  <si>
    <t>Брянск</t>
  </si>
  <si>
    <t>Фокинский район</t>
  </si>
  <si>
    <t>Школьный город, магазин книг и канцелярских товаров</t>
  </si>
  <si>
    <t>Московский проспект, 16</t>
  </si>
  <si>
    <t>7 (4832) 61‒38‒48</t>
  </si>
  <si>
    <t>schoolcity32@yandex.ru</t>
  </si>
  <si>
    <t>Пн: c 08:15-17:00, Вт: c 08:15-17:00, Ср: c 08:15-17:00, Чт: c 08:15-17:00, Пт: c 08:15-17:00, Сб: выходной, Вс: выходной</t>
  </si>
  <si>
    <t>Владимирская область</t>
  </si>
  <si>
    <t>АДАМАС, ювелирный магазин</t>
  </si>
  <si>
    <t>Владимир городской округ</t>
  </si>
  <si>
    <t>Владимир</t>
  </si>
  <si>
    <t>Большая Московская, 19а</t>
  </si>
  <si>
    <t>sale@adamas.ru</t>
  </si>
  <si>
    <t>https://vk.com/adamas.club</t>
  </si>
  <si>
    <t>https://twitter.com/adamas_ru</t>
  </si>
  <si>
    <t>Ежедневно с 08:00 до 13:00</t>
  </si>
  <si>
    <t>Волгоградская область</t>
  </si>
  <si>
    <t>Волгоград городской округ</t>
  </si>
  <si>
    <t>Волгоград</t>
  </si>
  <si>
    <t>Кудесники рекламы, рекламно-производственная фирма</t>
  </si>
  <si>
    <t>Порт-Саида, 8</t>
  </si>
  <si>
    <t>7 (8442) 98‒37‒87</t>
  </si>
  <si>
    <t>983787@mail.ru</t>
  </si>
  <si>
    <t>http://rek34.ru</t>
  </si>
  <si>
    <t>Дизайн рекламы, Изготовление рекламных конструкций, Нанесение изображений на сувениры, Объёмные надписи и фигуры, Оперативная полиграфия, Полиграфические услуги, Разработка / поддержка / продвижение web-сайтов, Световая реклама, Широкоформатная печать</t>
  </si>
  <si>
    <t>https://ok.ru/bigprazdnik</t>
  </si>
  <si>
    <t>Доставка цветов, Керамические изделия, Семена / Посадочный материал, Услуги праздничного оформления, Цветы</t>
  </si>
  <si>
    <t>Красота / Здоровье, Садово-хозяйственные товары, Спецмагазины, Текстиль</t>
  </si>
  <si>
    <t>Игрушки, Подарочная упаковка, Товары для праздничного оформления / организации праздников</t>
  </si>
  <si>
    <t>Книги / Канцелярия, Мебель, Оргтехника / Офисная техника, Спецмагазины</t>
  </si>
  <si>
    <t>Канцелярские товары / Учебные принадлежности, Оргтехника, Офисная мебель, Товары для творчества и рукоделия</t>
  </si>
  <si>
    <t>Вологодская область</t>
  </si>
  <si>
    <t>Воронежская область</t>
  </si>
  <si>
    <t>Вологда городской округ</t>
  </si>
  <si>
    <t>Вологда</t>
  </si>
  <si>
    <t>Мобил Плюс, торгово-сервисная компания</t>
  </si>
  <si>
    <t>Можайского, 28</t>
  </si>
  <si>
    <t>7‒911‒501‒21‒70</t>
  </si>
  <si>
    <t>denisplus@yandex.ru, h204612@yandex.ru</t>
  </si>
  <si>
    <t>http://mobilplus.propartner.ru</t>
  </si>
  <si>
    <t>https://vk.com/mobil_plus</t>
  </si>
  <si>
    <t>Воронеж городской округ</t>
  </si>
  <si>
    <t>Воронеж</t>
  </si>
  <si>
    <t>Коминтерновский район</t>
  </si>
  <si>
    <t>Большой праздник</t>
  </si>
  <si>
    <t>Генерала Лизюкова, 65а</t>
  </si>
  <si>
    <t>7 (473) 241‒91‒01, 7 (473) 241‒91‒09, 7 (473) 290‒47‒90</t>
  </si>
  <si>
    <t>41-91-01@mail.ru</t>
  </si>
  <si>
    <t>http://www.pironet.ru</t>
  </si>
  <si>
    <t>Еврейская автономная область</t>
  </si>
  <si>
    <t>Биробиджан городской округ</t>
  </si>
  <si>
    <t>Биробиджан</t>
  </si>
  <si>
    <t>Санвэй, супермаркет косметики и бытовой химии</t>
  </si>
  <si>
    <t>Комсомольская, 16е</t>
  </si>
  <si>
    <t>7‒924‒640‒73‒44, 7‒924‒742‒33‒44</t>
  </si>
  <si>
    <t>933131@sw-dv.ru, rbiz.dir@sw-dv.ru, zakaz_avtobusnaya@sw-dv.ru, zakaz_belogorsk@sw-dv.ru, zakaz_komsomolsk@sw-dv.ru</t>
  </si>
  <si>
    <t>http://www.sun27.ru</t>
  </si>
  <si>
    <t>Бытовая химия, Косметика / Парфюмерия, Постельные принадлежности / Текстиль для дома, Посуда, Сувениры</t>
  </si>
  <si>
    <t>https://instagram.com/sunway.dv</t>
  </si>
  <si>
    <t>Забайкальский край</t>
  </si>
  <si>
    <t>Чита городской округ</t>
  </si>
  <si>
    <t>Чита</t>
  </si>
  <si>
    <t>Забайкальский Привозъ, сеть супермаркетов</t>
  </si>
  <si>
    <t>Недорезова, 32</t>
  </si>
  <si>
    <t>7 (3022) 50‒01‒27</t>
  </si>
  <si>
    <t>info@zabprivoz.ru, n.karataeva@zabprivoz.ru</t>
  </si>
  <si>
    <t>http://zabprivoz.ru</t>
  </si>
  <si>
    <t>https://vk.com/zabprivozchita</t>
  </si>
  <si>
    <t>Абсолют, торговая группа</t>
  </si>
  <si>
    <t>Ленина, 93</t>
  </si>
  <si>
    <t>Пн: c 09:00-14:00, Вт: c 09:00-14:00, Ср: c 09:00-14:00, Чт: c 09:00-14:00, Пт: c 09:00-14:00, Сб: c 10:00-14:00, Вс: c 10:00-14:00</t>
  </si>
  <si>
    <t>Ивановская область</t>
  </si>
  <si>
    <t>Иваново городской округ</t>
  </si>
  <si>
    <t>Иваново</t>
  </si>
  <si>
    <t>ФЛОРВОЯЖ, цветочно-садовый магазин</t>
  </si>
  <si>
    <t>Шереметевский проспект, 95</t>
  </si>
  <si>
    <t>7 (4932) 34‒60‒94, 7‒962‒159‒29‒08</t>
  </si>
  <si>
    <t>7‒962‒159‒29‒08</t>
  </si>
  <si>
    <t>info@florvoyage.ru</t>
  </si>
  <si>
    <t>http://florvoyage.ru</t>
  </si>
  <si>
    <t>Доставка цветов, Семена / Посадочный материал, Средства защиты растений / Удобрения, Услуги по упаковке подарков, Цветы</t>
  </si>
  <si>
    <t>+79997309858, 79997309858</t>
  </si>
  <si>
    <t>viber://contact/?number=79997309858</t>
  </si>
  <si>
    <t>https://instagram.com/florvoyage</t>
  </si>
  <si>
    <t>https://vk.com/florvoyage</t>
  </si>
  <si>
    <t>http://perekrestok.ru</t>
  </si>
  <si>
    <t>Автомир, сеть торговых центров</t>
  </si>
  <si>
    <t>Иркутская область</t>
  </si>
  <si>
    <t>Ангарский городской округ</t>
  </si>
  <si>
    <t>Ангарск</t>
  </si>
  <si>
    <t>Чайковского, 1а</t>
  </si>
  <si>
    <t>7 (3955) 52‒90‒40, 7 (3955) 53‒20‒53</t>
  </si>
  <si>
    <t>adcarenda@mail.ru</t>
  </si>
  <si>
    <t>http://automir38.ru</t>
  </si>
  <si>
    <t>Доставка цветов, Керамические изделия, Подарочная упаковка, Сувениры, Цветы</t>
  </si>
  <si>
    <t>https://instagram.com/absolut_cash_and_carry</t>
  </si>
  <si>
    <t>https://vk.com/public145527692</t>
  </si>
  <si>
    <t>Дом цветов</t>
  </si>
  <si>
    <t>Издательское дело / Полиграфия, Книги / Канцелярия, Оргтехника / Офисная техника, Спецмагазины</t>
  </si>
  <si>
    <t>Транспортная улица, 35</t>
  </si>
  <si>
    <t>Кабардино-Балкарская Республика</t>
  </si>
  <si>
    <t>Республика Северная Осетия — Алания</t>
  </si>
  <si>
    <t>Нальчик городской округ</t>
  </si>
  <si>
    <t>Нальчик</t>
  </si>
  <si>
    <t>Rose, магазин цветов</t>
  </si>
  <si>
    <t>улица Горького, 26а</t>
  </si>
  <si>
    <t>8‒800‒550‒88‒49</t>
  </si>
  <si>
    <t>7‒928‒076‒15‒51</t>
  </si>
  <si>
    <t>info@rose-nalchik.ru, kubatieva.ira@mail.ru</t>
  </si>
  <si>
    <t>http://rose-nalchik.ru</t>
  </si>
  <si>
    <t>https://instagram.com/flower.rose.nalchik</t>
  </si>
  <si>
    <t>Калининградская область</t>
  </si>
  <si>
    <t>Балтийский городской округ</t>
  </si>
  <si>
    <t>Балтийск</t>
  </si>
  <si>
    <t>Балтийский хлеб, торговая сеть</t>
  </si>
  <si>
    <t>Ушакова, 21а к1</t>
  </si>
  <si>
    <t>7 (40145) 3‒10‒18</t>
  </si>
  <si>
    <t>bhzbalt@mail.ru</t>
  </si>
  <si>
    <t>http://baltikhleb.ru</t>
  </si>
  <si>
    <t>Советская, 11</t>
  </si>
  <si>
    <t>Калужская область</t>
  </si>
  <si>
    <t>Боровский район</t>
  </si>
  <si>
    <t>Балабаново</t>
  </si>
  <si>
    <t>Лесная улица, 6</t>
  </si>
  <si>
    <t>7‒910‒590‒01‒00</t>
  </si>
  <si>
    <t>salon-flower@bk.ru</t>
  </si>
  <si>
    <t>http://salon-flower.ru</t>
  </si>
  <si>
    <t>Пн: c 08:30-19:30, Вт: c 08:30-19:30, Ср: c 08:30-19:30, Чт: c 08:30-19:30, Пт: c 08:30-19:30, Сб: c 08:30-19:30, Вс: c 09:00-19:00</t>
  </si>
  <si>
    <t>https://instagram.com/_saloncvetov_</t>
  </si>
  <si>
    <t>Киров</t>
  </si>
  <si>
    <t>Камчатский край</t>
  </si>
  <si>
    <t>Елизовский район</t>
  </si>
  <si>
    <t>Елизово</t>
  </si>
  <si>
    <t>Сакура, сеть цветочных салонов</t>
  </si>
  <si>
    <t>Виталия Кручины, 13Б</t>
  </si>
  <si>
    <t>7 (4152) 345‒006</t>
  </si>
  <si>
    <t>7‒909‒833‒59‒72</t>
  </si>
  <si>
    <t>info@flowerskam.ru, sakura01@rambler.ru, support@beget.com</t>
  </si>
  <si>
    <t>http://flowerskam.ru</t>
  </si>
  <si>
    <t>https://instagram.com/sakura_kamchatka</t>
  </si>
  <si>
    <t>https://vk.com/sakurakamru</t>
  </si>
  <si>
    <t>Карачаево-Черкесская Республика</t>
  </si>
  <si>
    <t>Черкесский городской округ</t>
  </si>
  <si>
    <t>Черкесск</t>
  </si>
  <si>
    <t>Умара Алиева, 10а</t>
  </si>
  <si>
    <t>7 (8782) 26‒15‒64, 7‒928‒329‒49‒29</t>
  </si>
  <si>
    <t>info@flora09.ru, lizarazu1@yandex.ru</t>
  </si>
  <si>
    <t>http://flora09.ru</t>
  </si>
  <si>
    <t>Кемеровская область — Кузбасс</t>
  </si>
  <si>
    <t>Беловский городской округ</t>
  </si>
  <si>
    <t>Белово</t>
  </si>
  <si>
    <t>Present, производственная компания</t>
  </si>
  <si>
    <t>Октябрьская, 34</t>
  </si>
  <si>
    <t>7‒951‒166‒39‒94</t>
  </si>
  <si>
    <t>gracheva_diana@mail.ru</t>
  </si>
  <si>
    <t>Дизайн рекламы, Нанесение изображений на сувениры, Оперативная полиграфия, Полиграфические услуги, Сувениры, Термотрансфер</t>
  </si>
  <si>
    <t>https://instagram.com/present.belovo42</t>
  </si>
  <si>
    <t>https://vk.com/present.club</t>
  </si>
  <si>
    <t>Заводской район</t>
  </si>
  <si>
    <t>с. Сосновка</t>
  </si>
  <si>
    <t>Кировская область</t>
  </si>
  <si>
    <t>Киров городской округ</t>
  </si>
  <si>
    <t>Time, торговый центр</t>
  </si>
  <si>
    <t>Воровского, 77а</t>
  </si>
  <si>
    <t>7 (8332) 20‒55‒43, 7 (8332) 210‒480</t>
  </si>
  <si>
    <t>205543@mail.ru</t>
  </si>
  <si>
    <t>http://tc-time.ru</t>
  </si>
  <si>
    <t>https://vk.com/tctime</t>
  </si>
  <si>
    <t>улица Калинина, 24</t>
  </si>
  <si>
    <t>Костромская область</t>
  </si>
  <si>
    <t>Кострома городской округ</t>
  </si>
  <si>
    <t>Кострома</t>
  </si>
  <si>
    <t>Мега Мир, торговый центр</t>
  </si>
  <si>
    <t>Волжская 2-я, 8</t>
  </si>
  <si>
    <t>7 (4942) 34‒04‒31, 7 (4942) 42‒10‒01</t>
  </si>
  <si>
    <t>megamir07@mail.ru</t>
  </si>
  <si>
    <t>http://www.megamir44.ru</t>
  </si>
  <si>
    <t>Краснодарский край</t>
  </si>
  <si>
    <t>Абинский район</t>
  </si>
  <si>
    <t>Абинск</t>
  </si>
  <si>
    <t>Интеллект, сеть магазинов учебной литературы и канцелярских товаров</t>
  </si>
  <si>
    <t>Советов, 142/5</t>
  </si>
  <si>
    <t>7 (86150) 4‒50‒85</t>
  </si>
  <si>
    <t>magazin@kubes.ru</t>
  </si>
  <si>
    <t>http://kubes.ru</t>
  </si>
  <si>
    <t>Канцелярские товары / Учебные принадлежности, Книги, Настольные игры, Офисная бумага, Учебная литература</t>
  </si>
  <si>
    <t>https://instagram.com/uchebniki_krd</t>
  </si>
  <si>
    <t>http://5-delivery.ru, http://5ka.ru</t>
  </si>
  <si>
    <t>Луначарского, 20</t>
  </si>
  <si>
    <t>Калининский район</t>
  </si>
  <si>
    <t>Мира, 90</t>
  </si>
  <si>
    <t>Промышленная, 14</t>
  </si>
  <si>
    <t>Восточный район</t>
  </si>
  <si>
    <t>Толстого, 4</t>
  </si>
  <si>
    <t>Привокзальная площадь, 5</t>
  </si>
  <si>
    <t>Пн: выходной, Вт: c 09:00-17:00, Ср: c 09:00-17:00, Чт: c 09:00-17:00, Пт: c 09:00-17:00, Сб: c 09:00-14:00, Вс: c 09:00-14:00</t>
  </si>
  <si>
    <t>Красноярский край</t>
  </si>
  <si>
    <t>Ачинск городской округ</t>
  </si>
  <si>
    <t>Ачинск</t>
  </si>
  <si>
    <t>СОМиК, магазин строительно-отделочных материалов</t>
  </si>
  <si>
    <t>Пригородная 1-я, 1 ст1</t>
  </si>
  <si>
    <t>7 (39151) 5‒79‒75</t>
  </si>
  <si>
    <t>skurihinags@inbox.ru</t>
  </si>
  <si>
    <t>http://www.somik.achin.ru</t>
  </si>
  <si>
    <t>Инструмент, Отделочные материалы, Промышленное оборудование, Садово-хозяйственные товары, Спецмагазины, Строительные материалы / конструкции, Тара / Упаковка, Электротехника</t>
  </si>
  <si>
    <t>Абразивный инструмент, Герметики / Клеи, Измерительный инструмент, Крепёжные изделия, Лакокрасочные материалы, Металлорежущий инструмент, Новогодние товары, Обои, Отделочные материалы, Пакеты / Плёнки, Погонажные изделия, Садово-огородный инвентарь / техника, Сварочное оборудование, Светотехника, Стекло / Зеркала, Строительные материалы, Сухие строительные смеси, Электроинструмент</t>
  </si>
  <si>
    <t>Железногорск</t>
  </si>
  <si>
    <t>Курганская область</t>
  </si>
  <si>
    <t>Кетовский район</t>
  </si>
  <si>
    <t>ДЭКА, торгово-производственная компания</t>
  </si>
  <si>
    <t>с. Кетово</t>
  </si>
  <si>
    <t>Боровая, 2/1</t>
  </si>
  <si>
    <t>7‒908‒834‒19‒14, 7‒932‒312‒80‒86</t>
  </si>
  <si>
    <t>deka-deka@inbox.ru</t>
  </si>
  <si>
    <t>http://deka45.ru</t>
  </si>
  <si>
    <t>Деревообработка, Пиломатериалы / Лесоматериалы, Погонажные изделия, Товары для бань / саун</t>
  </si>
  <si>
    <t>Пролетарская, 82</t>
  </si>
  <si>
    <t>Курская область</t>
  </si>
  <si>
    <t>Железногорск городской округ</t>
  </si>
  <si>
    <t>Красная поляна, супермаркет</t>
  </si>
  <si>
    <t>улица Ленина, 94/1</t>
  </si>
  <si>
    <t>kp@pfkp.ru</t>
  </si>
  <si>
    <t>http://pfkp.ru</t>
  </si>
  <si>
    <t>Ленинградская область</t>
  </si>
  <si>
    <t>Волосовский муниципальный район</t>
  </si>
  <si>
    <t>пос. Сельцо</t>
  </si>
  <si>
    <t>посёлок Сельцо, 83</t>
  </si>
  <si>
    <t>info@pyaterochka.ru, vopros@5ka.ru</t>
  </si>
  <si>
    <t>Всеволожский муниципальный район</t>
  </si>
  <si>
    <t>Санкт-Петербург</t>
  </si>
  <si>
    <t>проспект Энгельса, Мега Парнас</t>
  </si>
  <si>
    <t>Magic box, сеть киосков по упаковке подарков</t>
  </si>
  <si>
    <t>7‒911‒266‒40‒80</t>
  </si>
  <si>
    <t>http://magic-box.2gis.biz, http://mymagicbox.ru</t>
  </si>
  <si>
    <t>https://instagram.com/mega_magicbox</t>
  </si>
  <si>
    <t>natasha.coollucky@gmail.com</t>
  </si>
  <si>
    <t>Магазин книг</t>
  </si>
  <si>
    <t>Липецкая область</t>
  </si>
  <si>
    <t>Marry-Perry, арт-лавка</t>
  </si>
  <si>
    <t>Елец городской округ</t>
  </si>
  <si>
    <t>Елец</t>
  </si>
  <si>
    <t>7‒919‒259‒73‒82</t>
  </si>
  <si>
    <t>veretennitsa@yandex.ru</t>
  </si>
  <si>
    <t>Пн: выходной, Вт: выходной, Ср: c 10:00-17:00, Чт: c 10:00-17:00, Пт: c 10:00-17:00, Сб: c 10:00-17:00, Вс: c 10:00-17:00</t>
  </si>
  <si>
    <t>https://vk.com/perryelets</t>
  </si>
  <si>
    <t>Детская обувь, Детская одежда, Игрушки, Настольные игры, Товары для новорождённых</t>
  </si>
  <si>
    <t>Магаданская область</t>
  </si>
  <si>
    <t>Магадан городской округ</t>
  </si>
  <si>
    <t>Магадан</t>
  </si>
  <si>
    <t>проспект Карла Маркса, 27</t>
  </si>
  <si>
    <t>7‒924‒858‒21‒21</t>
  </si>
  <si>
    <t>domsvetov@mail.ru, donate@opencart.com</t>
  </si>
  <si>
    <t>http://domtsvetov.com</t>
  </si>
  <si>
    <t>https://instagram.com/domtsvetov</t>
  </si>
  <si>
    <t>Московская область</t>
  </si>
  <si>
    <t>Балашиха городской округ</t>
  </si>
  <si>
    <t>Балашиха</t>
  </si>
  <si>
    <t>Галион, торгово-развлекательный центр</t>
  </si>
  <si>
    <t>шоссе Энтузиастов, 54а</t>
  </si>
  <si>
    <t>7 (495) 505‒11‒16, 7 (495) 585‒56‒00</t>
  </si>
  <si>
    <t>7‒926‒017‒43‒80</t>
  </si>
  <si>
    <t>info@galion-center.ru</t>
  </si>
  <si>
    <t>http://www.galion-center.ru</t>
  </si>
  <si>
    <t>Москва</t>
  </si>
  <si>
    <t>Красногорск городской округ</t>
  </si>
  <si>
    <t>Chemoform, торговая компания</t>
  </si>
  <si>
    <t>МКАД 69 Километр, к1</t>
  </si>
  <si>
    <t>8‒800‒707‒19‒77</t>
  </si>
  <si>
    <t>7‒915‒075‒00‒05, 7‒915‒299‒60‒86, 7‒985‒185‒08‒84</t>
  </si>
  <si>
    <t>e.gavriushova@chemoform.com, info@chemoform.ru</t>
  </si>
  <si>
    <t>http://chemoform.ru</t>
  </si>
  <si>
    <t>Копировальные услуги, Сувениры, Термотрансфер, Фото на документы, Фотоцентры</t>
  </si>
  <si>
    <t>д. Пирогово</t>
  </si>
  <si>
    <t>Вокзальная, 7а</t>
  </si>
  <si>
    <t>Рабочая, 2</t>
  </si>
  <si>
    <t>Мурманская область</t>
  </si>
  <si>
    <t>Апатиты городской округ</t>
  </si>
  <si>
    <t>Апатиты</t>
  </si>
  <si>
    <t>Пн: c 11:00-19:00, Вт: c 11:00-19:00, Ср: c 11:00-19:00, Чт: c 11:00-19:00, Пт: c 11:00-19:00, Сб: c 12:00-18:00, Вс: c 12:00-17:00</t>
  </si>
  <si>
    <t>Счастливый малыш, магазин</t>
  </si>
  <si>
    <t>улица Дзержинского, 48</t>
  </si>
  <si>
    <t>staraia2@rambler.ru</t>
  </si>
  <si>
    <t>https://vk.com/club143749565</t>
  </si>
  <si>
    <t>Ненецкий автономный округ</t>
  </si>
  <si>
    <t>Нарьян-Мар городской округ</t>
  </si>
  <si>
    <t>Нарьян-Мар</t>
  </si>
  <si>
    <t>Ялумд, фирма</t>
  </si>
  <si>
    <t>Оленная, 19</t>
  </si>
  <si>
    <t>7 (81853) 4‒29‒32</t>
  </si>
  <si>
    <t>jalumd@mail.ru</t>
  </si>
  <si>
    <t>Меха / Дублёнки / Кожа, Обувные магазины, Сувениры</t>
  </si>
  <si>
    <t>Нижегородская область</t>
  </si>
  <si>
    <t>Арзамас городской округ</t>
  </si>
  <si>
    <t>Арзамас</t>
  </si>
  <si>
    <t>Фон Барон</t>
  </si>
  <si>
    <t>7‒910‒148‒28‒68</t>
  </si>
  <si>
    <t>fonbaron-zakaz@yandex.ru, info@fnbrn.ru</t>
  </si>
  <si>
    <t>http://www.fnbrn.ru</t>
  </si>
  <si>
    <t>Новгородская область</t>
  </si>
  <si>
    <t>Аквамарин, ювелирный дом</t>
  </si>
  <si>
    <t>Великий Новгород городской округ</t>
  </si>
  <si>
    <t>Великий Новгород</t>
  </si>
  <si>
    <t>Псковская, 13</t>
  </si>
  <si>
    <t>7 (8162) 948‒111</t>
  </si>
  <si>
    <t>info@akvazoloto.ru</t>
  </si>
  <si>
    <t>http://akvazoloto.ru</t>
  </si>
  <si>
    <t>https://instagram.com/aquazoloto</t>
  </si>
  <si>
    <t>https://vk.com/akvazoloto</t>
  </si>
  <si>
    <t>Формула-7, деревообрабатывающее предприятие</t>
  </si>
  <si>
    <t>Новосибирская область</t>
  </si>
  <si>
    <t>Бердск городской округ</t>
  </si>
  <si>
    <t>Бердск</t>
  </si>
  <si>
    <t>7 (38341) 5‒82‒08</t>
  </si>
  <si>
    <t>7‒913‒915‒05‒98</t>
  </si>
  <si>
    <t>formula-007@mail.ru</t>
  </si>
  <si>
    <t>http://formula-7.com</t>
  </si>
  <si>
    <t>Деревообработка, Погонажные изделия, Товары для бань / саун</t>
  </si>
  <si>
    <t>Комсомольская, 20</t>
  </si>
  <si>
    <t>Теплица новые технологии</t>
  </si>
  <si>
    <t>Омская область</t>
  </si>
  <si>
    <t>Азовский немецкий национальный район</t>
  </si>
  <si>
    <t>7 (3812) 38‒05‒95, 7 (38141) 3‒68‒70</t>
  </si>
  <si>
    <t>7‒960‒987‒80‒29</t>
  </si>
  <si>
    <t>teplica.nt@yandex.ru</t>
  </si>
  <si>
    <t>http://www.tepnoteh.ru</t>
  </si>
  <si>
    <t>Доставка цветов, Овощи / Фрукты, Семена / Посадочный материал, Цветы</t>
  </si>
  <si>
    <t>проспект Мира, 17/6</t>
  </si>
  <si>
    <t>Оренбургская область</t>
  </si>
  <si>
    <t>Оренбург городской округ</t>
  </si>
  <si>
    <t>Оренбург</t>
  </si>
  <si>
    <t>Восход, торгово-развлекательный центр</t>
  </si>
  <si>
    <t>проспект Победы, 1а</t>
  </si>
  <si>
    <t>7 (3532) 505‒504</t>
  </si>
  <si>
    <t>office@tdvoshod.ru, reklama@tdvoshod.ru</t>
  </si>
  <si>
    <t>http://trcvoskhod.ru</t>
  </si>
  <si>
    <t>https://facebook.com/trcvoskhod</t>
  </si>
  <si>
    <t>https://instagram.com/trcvoskhod</t>
  </si>
  <si>
    <t>https://vk.com/trcvoskhod</t>
  </si>
  <si>
    <t>https://ok.ru/trcvoskhod</t>
  </si>
  <si>
    <t>Кирова, 11а</t>
  </si>
  <si>
    <t>Орловская область</t>
  </si>
  <si>
    <t>Орел городской округ</t>
  </si>
  <si>
    <t>Орел</t>
  </si>
  <si>
    <t>Ар-Вест, торговая компания</t>
  </si>
  <si>
    <t>Комсомольская, 66</t>
  </si>
  <si>
    <t>7 (4862) 59‒07‒75, 7‒903‒637‒26‒36</t>
  </si>
  <si>
    <t>7‒903‒637‒26‒36</t>
  </si>
  <si>
    <t>ar_vest@orel.ru</t>
  </si>
  <si>
    <t>http://podarki-orel.ru</t>
  </si>
  <si>
    <t>+79036372636, 79036372636</t>
  </si>
  <si>
    <t>https://vk.com/sweetpresentsorel</t>
  </si>
  <si>
    <t>Пензенская область</t>
  </si>
  <si>
    <t>Столяриус, торговая компания</t>
  </si>
  <si>
    <t>Бессоновский район</t>
  </si>
  <si>
    <t>Центральная, 2е/1</t>
  </si>
  <si>
    <t>7 (8412) 25‒47‒35</t>
  </si>
  <si>
    <t>7‒927‒375‒47‒35</t>
  </si>
  <si>
    <t>info@opttorg20.ru, stolarius@mail.ru</t>
  </si>
  <si>
    <t>http://vagonka-banya.ru, http://xn--h1afijcecm9h.xn--p1ai</t>
  </si>
  <si>
    <t>Входные двери, Межкомнатные двери, Окна, Погонажные изделия, Товары для бань / саун</t>
  </si>
  <si>
    <t>Пермский край</t>
  </si>
  <si>
    <t>Березники городской округ</t>
  </si>
  <si>
    <t>Березники</t>
  </si>
  <si>
    <t>Сфера, дизайн-студия</t>
  </si>
  <si>
    <t>проспект Ленина, 49а</t>
  </si>
  <si>
    <t>7 (3424) 25‒55‒48, 7 (3424) 25‒55‒50, 7 (3424) 26‒66‒69</t>
  </si>
  <si>
    <t>mail@ds-sfera.ru</t>
  </si>
  <si>
    <t>http://ds-sfera.ru</t>
  </si>
  <si>
    <t>Архитектура / Проектирование / Дизайн, Издательское дело / Полиграфия, Наружная реклама, Рекламные услуги, Спецмагазины, Спортивные товары</t>
  </si>
  <si>
    <t>Дизайн интерьеров, Дизайн рекламы, Изготовление рекламных конструкций, Оперативная полиграфия, Офсетная печать, Полиграфические услуги, Предпечатная подготовка, Спортивно-наградная продукция, Сувениры</t>
  </si>
  <si>
    <t>Приморский край</t>
  </si>
  <si>
    <t>Артёмовский городской округ</t>
  </si>
  <si>
    <t>Артем</t>
  </si>
  <si>
    <t>Цветущий сад, оптово-розничная компания</t>
  </si>
  <si>
    <t>1-я Рабочая улица, 105</t>
  </si>
  <si>
    <t>7 (423) 294‒44‒05</t>
  </si>
  <si>
    <t>7‒908‒994‒44‒03, 7‒908‒994‒44‒05</t>
  </si>
  <si>
    <t>sad0102@mail.ru</t>
  </si>
  <si>
    <t>http://www.sadcv-vlad.ru</t>
  </si>
  <si>
    <t>Календари / Открытки, Садово-огородный инвентарь / техника, Семена / Посадочный материал, Средства защиты растений / Удобрения, Сувениры</t>
  </si>
  <si>
    <t>https://instagram.com/sadcv_vlad</t>
  </si>
  <si>
    <t>Псковская область</t>
  </si>
  <si>
    <t>https://instagram.com/coins_mania</t>
  </si>
  <si>
    <t>https://vk.com/coinsmania</t>
  </si>
  <si>
    <t>https://twitter.com/maniacoins</t>
  </si>
  <si>
    <t>Печорский район</t>
  </si>
  <si>
    <t>д. Изборск</t>
  </si>
  <si>
    <t>Магазин старинных вещей</t>
  </si>
  <si>
    <t>Печорская улица, 34</t>
  </si>
  <si>
    <t>7‒921‒212‒48‒09</t>
  </si>
  <si>
    <t>magazin-starinnih-vechei@mail.ru</t>
  </si>
  <si>
    <t>http://www.antikvariatpskov.ru</t>
  </si>
  <si>
    <t>https://instagram.com/antikvariat_pskov</t>
  </si>
  <si>
    <t>https://vk.com/pskovskiyantikvar</t>
  </si>
  <si>
    <t>Республика Адыгея</t>
  </si>
  <si>
    <t>Спектр, фотосалон</t>
  </si>
  <si>
    <t>Майкоп городской округ</t>
  </si>
  <si>
    <t>Майкоп</t>
  </si>
  <si>
    <t>7-й переулок, 2а</t>
  </si>
  <si>
    <t>7‒960‒436‒34‒71</t>
  </si>
  <si>
    <t>fotosalonspektr@gmail.com, fotosalonspektr@mail.ru</t>
  </si>
  <si>
    <t>http://podarki-spektr.ru</t>
  </si>
  <si>
    <t>Республика Алтай</t>
  </si>
  <si>
    <t>Горно-Алтайск городской округ</t>
  </si>
  <si>
    <t>Горно-Алтайск</t>
  </si>
  <si>
    <t>Григория Чорос-Гуркина, 9/1</t>
  </si>
  <si>
    <t>7‒906‒970‒39‒39</t>
  </si>
  <si>
    <t>teplodar_altai@mail.ru</t>
  </si>
  <si>
    <t>Республика Башкортостан</t>
  </si>
  <si>
    <t>Архангельский район</t>
  </si>
  <si>
    <t>с. Архангельское</t>
  </si>
  <si>
    <t>Полушка, супермаркет</t>
  </si>
  <si>
    <t>улица Сазонова, 22</t>
  </si>
  <si>
    <t>8‒800‒700‒98‒80</t>
  </si>
  <si>
    <t>secretar@gk-forward.com</t>
  </si>
  <si>
    <t>http://www.polushka.net</t>
  </si>
  <si>
    <t>https://vk.com/pokupkivpolushke</t>
  </si>
  <si>
    <t>https://ok.ru/group/57545998336055</t>
  </si>
  <si>
    <t>Республика Бурятия</t>
  </si>
  <si>
    <t>Баргузинский район</t>
  </si>
  <si>
    <t>пгт Усть-Баргузин</t>
  </si>
  <si>
    <t>улица Черняховского, 4е</t>
  </si>
  <si>
    <t>7 (3012) 297‒287, 7 (3012) 717‒000</t>
  </si>
  <si>
    <t>info@tgabsolut.ru</t>
  </si>
  <si>
    <t>http://tgabsolut-shop.ru, http://www.tgabsolut.ru</t>
  </si>
  <si>
    <t>https://facebook.com/1911798839099446</t>
  </si>
  <si>
    <t>Республика Дагестан</t>
  </si>
  <si>
    <t>Дагестанские Огни городской округ</t>
  </si>
  <si>
    <t>Дагестанские Огни</t>
  </si>
  <si>
    <t>BIG BAZAR, гипермаркет</t>
  </si>
  <si>
    <t>Дагестанский проспект, 240/2</t>
  </si>
  <si>
    <t>7‒928‒534‒07‒07</t>
  </si>
  <si>
    <t>shop@bigbaz.ru, support@bigbaz.ru</t>
  </si>
  <si>
    <t>http://bigbaz.ru</t>
  </si>
  <si>
    <t>Республика Калмыкия</t>
  </si>
  <si>
    <t>Элиста городской округ</t>
  </si>
  <si>
    <t>Элиста</t>
  </si>
  <si>
    <t>Logo Pro, печатный салон</t>
  </si>
  <si>
    <t>Хонинова, 18</t>
  </si>
  <si>
    <t>7 (84722) 3‒48‒92</t>
  </si>
  <si>
    <t>7‒917‒688‒51‒42</t>
  </si>
  <si>
    <t>logo08@mail.ru, logopro.sanana@gmail.com, logopro.vera@gmail.com, n9176872565@gmail.com</t>
  </si>
  <si>
    <t>http://brelok08.ru, http://logo08.ru</t>
  </si>
  <si>
    <t>https://vk.com/logopro</t>
  </si>
  <si>
    <t>Республика Карелия</t>
  </si>
  <si>
    <t>Олония, сеть магазинов</t>
  </si>
  <si>
    <t>Петрозаводский городской округ</t>
  </si>
  <si>
    <t>Петрозаводск</t>
  </si>
  <si>
    <t>Зарека район</t>
  </si>
  <si>
    <t>7 (8142) 27‒60‒00, 7 (8142) 63‒55‒63</t>
  </si>
  <si>
    <t>7‒900‒458‒41‒43</t>
  </si>
  <si>
    <t>arenda@oloniya.com</t>
  </si>
  <si>
    <t>http://oloniya.com</t>
  </si>
  <si>
    <t>https://vk.com/oloniya</t>
  </si>
  <si>
    <t>Республика Коми</t>
  </si>
  <si>
    <t>Сосногорск муниципальный район</t>
  </si>
  <si>
    <t>Сосногорск</t>
  </si>
  <si>
    <t>Герцена, 5а</t>
  </si>
  <si>
    <t>info@pyaterochka.ru, job-pyaterochka@x5.ru</t>
  </si>
  <si>
    <t>Республика Крым</t>
  </si>
  <si>
    <t>Евпатория городской округ</t>
  </si>
  <si>
    <t>Евпатория</t>
  </si>
  <si>
    <t>Золотой дракон, магазин подарков и сувениров</t>
  </si>
  <si>
    <t>Дмитрия Ульянова, 13 ст3</t>
  </si>
  <si>
    <t>7‒978‒794‒04‒20</t>
  </si>
  <si>
    <t>theprotector@mail.ru</t>
  </si>
  <si>
    <t>http://xn--80aafggrdl7ahchih2a5s.xn--p1ai</t>
  </si>
  <si>
    <t>Красота / Здоровье, Одежда / Аксессуары, Спецмагазины, Художественные изделия / материалы</t>
  </si>
  <si>
    <t>Бижутерия, Косметика ручной работы, Сувениры, Художественные товары</t>
  </si>
  <si>
    <t>https://instagram.com/goldendragongifts</t>
  </si>
  <si>
    <t>https://vk.com/goldendragongifts</t>
  </si>
  <si>
    <t>Республика Марий Эл</t>
  </si>
  <si>
    <t>Волжск городской округ</t>
  </si>
  <si>
    <t>Волжск</t>
  </si>
  <si>
    <t>Дом книги, сеть книжных магазинов</t>
  </si>
  <si>
    <t>Зелёная, 3Б</t>
  </si>
  <si>
    <t>7 (83631) 4‒98‒23, 7 (843) 272‒73‒73</t>
  </si>
  <si>
    <t>info@kazanbooks.ru</t>
  </si>
  <si>
    <t>http://bookskazan.ru/catalog/?utm_source=2gis&amp;utm_medium=knopka&amp;utm_campaign=katalog</t>
  </si>
  <si>
    <t>https://instagram.com/domknigiknigaplus</t>
  </si>
  <si>
    <t>https://vk.com/kazanbooks_ru</t>
  </si>
  <si>
    <t>Республика Мордовия</t>
  </si>
  <si>
    <t>Рузаевский район</t>
  </si>
  <si>
    <t>Рузаевка</t>
  </si>
  <si>
    <t>Фотомаг, центр цифровых фотоуслуг</t>
  </si>
  <si>
    <t>7‒987‒692‒42‒74</t>
  </si>
  <si>
    <t>astakhovacom@mail.ru, photomag-rm@rambler.ru, pmbg@yandex.ru</t>
  </si>
  <si>
    <t>Аудио / Видео / Бытовая техника, Бытовые услуги, Издательское дело / Полиграфия, Компьютеры, Рекламные услуги, Ритуальные услуги, Спецмагазины, Услуги по организации праздников / досуга, Художественные изделия / материалы</t>
  </si>
  <si>
    <t>Багетные мастерские, Деколирование, Дизайн рекламы, Изготовление фотокниг, Компьютеры / Комплектующие, Нанесение изображений на сувениры, Оперативная полиграфия, Памятники / Надгробия, Полиграфические услуги, Сувениры, Термотрансфер, Услуги оцифровки, Услуги фотосъёмки, Фото на документы, Фототовары, Фотоцентры, Широкоформатная печать</t>
  </si>
  <si>
    <t>https://vk.com/fotomag13</t>
  </si>
  <si>
    <t>photomag13</t>
  </si>
  <si>
    <t>Республика Саха (Якутия)</t>
  </si>
  <si>
    <t>Горный район</t>
  </si>
  <si>
    <t>с. Бердигестях</t>
  </si>
  <si>
    <t>Софрона Данилова, 20</t>
  </si>
  <si>
    <t>Азбука, сеть канцелярских магазинов</t>
  </si>
  <si>
    <t>8‒800‒707‒12‒22</t>
  </si>
  <si>
    <t>azbukapiar@yandex.ru, sales@azbukaykt.ru</t>
  </si>
  <si>
    <t>http://azbuka.openbig.ru, http://azbukaykt.ru</t>
  </si>
  <si>
    <t>Календари / Открытки, Канцелярские товары / Учебные принадлежности, Настольные игры, Офисная бумага, Подарочная упаковка, Сувениры</t>
  </si>
  <si>
    <t>https://facebook.com/azbukaykt</t>
  </si>
  <si>
    <t>https://instagram.com/azbukaykt</t>
  </si>
  <si>
    <t>Владикавказ городской округ</t>
  </si>
  <si>
    <t>Владикавказ</t>
  </si>
  <si>
    <t>КАНЦТОВАРИЩ, торговый дом</t>
  </si>
  <si>
    <t>Иристонский район</t>
  </si>
  <si>
    <t>Бутырина, 14</t>
  </si>
  <si>
    <t>7 (8672) 54‒96‒69</t>
  </si>
  <si>
    <t>7‒928‒687‒74‒04</t>
  </si>
  <si>
    <t>info@advantshop.ru, info@kanctovarish.ru</t>
  </si>
  <si>
    <t>http://kanctovarish.ru</t>
  </si>
  <si>
    <t>https://instagram.com/kanctovarish</t>
  </si>
  <si>
    <t>https://vk.com/kanctovarish</t>
  </si>
  <si>
    <t>Республика Татарстан</t>
  </si>
  <si>
    <t>Альметьевский район</t>
  </si>
  <si>
    <t>Альметьевск</t>
  </si>
  <si>
    <t>Мега-Т</t>
  </si>
  <si>
    <t>7 (8553) 322‒799</t>
  </si>
  <si>
    <t>7‒917‒268‒22‒09</t>
  </si>
  <si>
    <t>mail@mega-t.net</t>
  </si>
  <si>
    <t>http://www.mega-t.net</t>
  </si>
  <si>
    <t>Изготовление табличек / бейджей, Оперативная полиграфия, Сувениры, Услуги гравировки, Широкоформатная печать</t>
  </si>
  <si>
    <t>Канцелярские товары / Учебные принадлежности, Копировальные услуги, Оперативная полиграфия, Подарочная упаковка, Сувениры</t>
  </si>
  <si>
    <t>Республика Тыва</t>
  </si>
  <si>
    <t>Кызыл городской округ</t>
  </si>
  <si>
    <t>Кызыл</t>
  </si>
  <si>
    <t>Кочетова, 60</t>
  </si>
  <si>
    <t>7‒913‒359‒55‒43</t>
  </si>
  <si>
    <t>edelveis56@mail.ru</t>
  </si>
  <si>
    <t>http://vals-cvetoff.ru</t>
  </si>
  <si>
    <t>https://instagram.com/vals_cvetoff_kyzyl</t>
  </si>
  <si>
    <t>Республика Хакасия</t>
  </si>
  <si>
    <t>Абакан городской округ</t>
  </si>
  <si>
    <t>Абакан</t>
  </si>
  <si>
    <t>Анзас, гостиничный комплекс</t>
  </si>
  <si>
    <t>7 (3902) 22‒54‒60, 7 (3902) 22‒59‒64, 7 (3902) 22‒63‒64</t>
  </si>
  <si>
    <t>anzas@bk.ru</t>
  </si>
  <si>
    <t>http://www.anzas.ru</t>
  </si>
  <si>
    <t>Места отдыха / Развлекательные заведения, Недвижимость, Спецмагазины, Туризм / Отдых</t>
  </si>
  <si>
    <t>Бани / Сауны, Банкетные залы, Гостиницы, Конференц-залы / Переговорные комнаты, Сувениры</t>
  </si>
  <si>
    <t>Ростовская область</t>
  </si>
  <si>
    <t>Азов городской округ</t>
  </si>
  <si>
    <t>Азов</t>
  </si>
  <si>
    <t>Воздушное настроение, магазин</t>
  </si>
  <si>
    <t>Мира, 43Б</t>
  </si>
  <si>
    <t>7‒928‒178‒99‒61, 7‒928‒909‒40‒88</t>
  </si>
  <si>
    <t>kristinachuiko@mail.ru, kristinachuiko@yandex.ru</t>
  </si>
  <si>
    <t>Пн: c 07:30-17:00, Вт: c 07:30-17:00, Ср: c 07:30-17:00, Чт: c 07:30-17:00, Пт: c 07:30-17:00, Сб: c 07:30-17:00, Вс: c 08:00-15:00</t>
  </si>
  <si>
    <t>79281789961, 79289094088</t>
  </si>
  <si>
    <t>https://instagram.com/vozdushnoe_nastroenie_azov</t>
  </si>
  <si>
    <t>https://vk.com/club67032812</t>
  </si>
  <si>
    <t>https://ok.ru/group/52078419378346</t>
  </si>
  <si>
    <t>Рязанская область</t>
  </si>
  <si>
    <t>Ювелир Мастер, сеть салонов-мастерских</t>
  </si>
  <si>
    <t>http://uvel-master.ru</t>
  </si>
  <si>
    <t>https://facebook.com/1510508332417656</t>
  </si>
  <si>
    <t>https://instagram.com/uvelirmaster_rzn</t>
  </si>
  <si>
    <t>https://vk.com/uvelirmast</t>
  </si>
  <si>
    <t>Михайлов</t>
  </si>
  <si>
    <t>7 (49130) 2‒25‒37</t>
  </si>
  <si>
    <t>info@uvel-master.ru, lina1964@mail.ru</t>
  </si>
  <si>
    <t>Самарская область</t>
  </si>
  <si>
    <t>Безенчукский район</t>
  </si>
  <si>
    <t>пгт Безенчук</t>
  </si>
  <si>
    <t>Аmmi, лавка цветов</t>
  </si>
  <si>
    <t>https://instagram.com/ammi_bezenchuk</t>
  </si>
  <si>
    <t>https://vk.com/ammi_bezenchuk</t>
  </si>
  <si>
    <t>Мамистова, 6</t>
  </si>
  <si>
    <t>7‒937‒187‒74‒22</t>
  </si>
  <si>
    <t>maschukaeva@yandex.ru</t>
  </si>
  <si>
    <t>Саратовская область</t>
  </si>
  <si>
    <t>Allvance, производственная компания</t>
  </si>
  <si>
    <t>Балаковский район</t>
  </si>
  <si>
    <t>Балаково</t>
  </si>
  <si>
    <t>Саратовское шоссе, 18/3</t>
  </si>
  <si>
    <t>7 (8453) 34‒04‒07</t>
  </si>
  <si>
    <t>allvance@mail.ru</t>
  </si>
  <si>
    <t>http://www.allvance.ru</t>
  </si>
  <si>
    <t>Сахалинская область</t>
  </si>
  <si>
    <t>Анивский городской округ</t>
  </si>
  <si>
    <t>Анива</t>
  </si>
  <si>
    <t>7 (42441) 4‒17‒64</t>
  </si>
  <si>
    <t>irina_akx1973@mail.ru</t>
  </si>
  <si>
    <t>Свердловская область</t>
  </si>
  <si>
    <t>Арамильский городской округ</t>
  </si>
  <si>
    <t>Арамиль</t>
  </si>
  <si>
    <t>Арамильский привоз, торговый город</t>
  </si>
  <si>
    <t>7 (343) 247‒81‒00, 8‒800‒707‒48‒10</t>
  </si>
  <si>
    <t>info@arprivoz.ru</t>
  </si>
  <si>
    <t>http://www.arprivoz.ru</t>
  </si>
  <si>
    <t>Ежедневно с 09:00 до 18:00. администрация: пн-пт 9:00-18:00, перерыв 12:00-13:00</t>
  </si>
  <si>
    <t>https://vk.com/arprivoz</t>
  </si>
  <si>
    <t>https://ok.ru/group/54422916694031</t>
  </si>
  <si>
    <t>http://nashalmaz.ru</t>
  </si>
  <si>
    <t>8‒800‒500‒34‒85</t>
  </si>
  <si>
    <t>8‒800‒200‒26‒01</t>
  </si>
  <si>
    <t>http://sparural.ru</t>
  </si>
  <si>
    <t>Смоленская область</t>
  </si>
  <si>
    <t>Смоленск городской округ</t>
  </si>
  <si>
    <t>Смоленск</t>
  </si>
  <si>
    <t>InФормат, сеть магазинов канцелярских товаров</t>
  </si>
  <si>
    <t>проспект Гагарина, 6</t>
  </si>
  <si>
    <t>7 (4812) 70‒07‒17, 7 (4812) 700‒717</t>
  </si>
  <si>
    <t>order@informat.ru, pr@informat.ru, pr@informat.ru-, service@informat.ru, zakupka@informat.ru</t>
  </si>
  <si>
    <t>http://www.farm.ru, http://www.informat.ru</t>
  </si>
  <si>
    <t>Канцелярские товары / Учебные принадлежности, Копировальные услуги, Расходные материалы для оргтехники, Товары для творчества и рукоделия</t>
  </si>
  <si>
    <t>Ставропольский край</t>
  </si>
  <si>
    <t>Георгиевский городской округ</t>
  </si>
  <si>
    <t>Георгиевск</t>
  </si>
  <si>
    <t>Ювелирный Злато Мир, сеть магазинов</t>
  </si>
  <si>
    <t>7 (87951) 2‒56‒79, 7 (87951) 5‒15‒53</t>
  </si>
  <si>
    <t>zlatomir2009@mail.ru</t>
  </si>
  <si>
    <t>http://www.zlato-mir.com</t>
  </si>
  <si>
    <t>Тамбовская область</t>
  </si>
  <si>
    <t>Котовск городской округ</t>
  </si>
  <si>
    <t>Котовск</t>
  </si>
  <si>
    <t>Концепт, компания</t>
  </si>
  <si>
    <t>7‒902‒729‒50‒95, 7‒902‒733‒25‒50</t>
  </si>
  <si>
    <t>concept308@yandex.ru</t>
  </si>
  <si>
    <t>Пн: c 09:00-18:00, Вт: c 09:00-18:00, Ср: c 09:00-18:00, Чт: c 09:00-18:00, Пт: c 10:00-15:00, Сб: c 10:00-15:00, Вс: выходной</t>
  </si>
  <si>
    <t>https://vk.com/conceptprintclub</t>
  </si>
  <si>
    <t>Тверская область</t>
  </si>
  <si>
    <t>Питомник многолетних растений, ИП Пушин В.А.</t>
  </si>
  <si>
    <t>с. Красная Гора</t>
  </si>
  <si>
    <t>7‒904‒019‒19‒93, 7‒906‒555‒73‒42</t>
  </si>
  <si>
    <t>landshaft.tver@gmail.com</t>
  </si>
  <si>
    <t>http://landshaft-tver.ru, http://www.xn--69-dlcm9dva2b.xn--p1ai</t>
  </si>
  <si>
    <t>79040191993, 79065557342</t>
  </si>
  <si>
    <t>Томская область</t>
  </si>
  <si>
    <t>ЗАТО Северск городской округ</t>
  </si>
  <si>
    <t>Северск</t>
  </si>
  <si>
    <t>ХозСити, сеть магазинов</t>
  </si>
  <si>
    <t>Коммунистический проспект, 96</t>
  </si>
  <si>
    <t>7 (3823) 94‒64‒66</t>
  </si>
  <si>
    <t>seversk@tdsib.com</t>
  </si>
  <si>
    <t>http://hozcity.ru</t>
  </si>
  <si>
    <t>Аудио / Видео / Бытовая техника, Мебель, Отделочные материалы, Предметы интерьера / экстерьера, Садово-хозяйственные товары, Сантехническое оборудование, Спецмагазины, Строительные материалы / конструкции, Тара / Упаковка, Текстиль, Электротехника</t>
  </si>
  <si>
    <t>Бытовая техника, Доставка продуктов / хозтоваров, Замки / Скобяные изделия, Ковры, Лакокрасочные материалы, Отделочные материалы, Печи / Камины, Пластиковая мебель, Пластиковая тара, Постельные принадлежности / Текстиль для дома, Посуда, Садово-огородный инвентарь / техника, Садово-парковая мебель / Аксессуары, Сантехника / Санфаянс, Светотехника, Семена / Посадочный материал, Средства защиты растений / Удобрения, Строительные материалы, Сухие строительные смеси, Теплицы, Теплоизоляционные материалы, Укрывной материал, Хозяйственные товары</t>
  </si>
  <si>
    <t>https://instagram.com/hozcity</t>
  </si>
  <si>
    <t>https://vk.com/hozcity</t>
  </si>
  <si>
    <t>https://ok.ru/hozcity</t>
  </si>
  <si>
    <t>Тульская область</t>
  </si>
  <si>
    <t>Веневский район</t>
  </si>
  <si>
    <t>Венев</t>
  </si>
  <si>
    <t>Венёвский, торговый центр</t>
  </si>
  <si>
    <t>Бундурина, 7</t>
  </si>
  <si>
    <t>7‒953‒424‒46‒89</t>
  </si>
  <si>
    <t>veneskiy@mail.ru</t>
  </si>
  <si>
    <t>http://tc-venev.ru</t>
  </si>
  <si>
    <t xml:space="preserve">Ежедневно с 09:00 до 19:00. технический перерыв: пн-вс 15:00-16:00 </t>
  </si>
  <si>
    <t>Тюменская область</t>
  </si>
  <si>
    <t>Заводоуковский городской округ</t>
  </si>
  <si>
    <t>Заводоуковск</t>
  </si>
  <si>
    <t>Элита плюс, торговый центр</t>
  </si>
  <si>
    <t>Теплякова, 1в</t>
  </si>
  <si>
    <t>7 (34542) 2‒13‒42</t>
  </si>
  <si>
    <t>14370afcdc17429f9e418d5ffbd0334a@sentry.wixpress.com, elita-zavod@mail.ru, wixofday@wix.com</t>
  </si>
  <si>
    <t>http://elita-zavod.ru</t>
  </si>
  <si>
    <t>Удмуртская Республика</t>
  </si>
  <si>
    <t>Высотная, 1Б</t>
  </si>
  <si>
    <t>cliam@perekrestok.ru, dir_SAKG@x5.ru</t>
  </si>
  <si>
    <t>Ульяновская область</t>
  </si>
  <si>
    <t>Димитровград городской округ</t>
  </si>
  <si>
    <t>Димитровград</t>
  </si>
  <si>
    <t>Самик.РФ, магазин</t>
  </si>
  <si>
    <t>Ганенкова, 55</t>
  </si>
  <si>
    <t>lidercomerc@mail.ru, samik-tlt@mail.ru</t>
  </si>
  <si>
    <t>http://xn--80aqggx.xn--p1ai</t>
  </si>
  <si>
    <t>https://vk.com/samikrf</t>
  </si>
  <si>
    <t>Хабаровский край</t>
  </si>
  <si>
    <t>Амурский район</t>
  </si>
  <si>
    <t>Амурск</t>
  </si>
  <si>
    <t>7‒914‒169‒51‒93</t>
  </si>
  <si>
    <t>https://instagram.com/amurskie_teplici</t>
  </si>
  <si>
    <t>Амурские теплицы</t>
  </si>
  <si>
    <t>natasha_teplica@mail.ru</t>
  </si>
  <si>
    <t>http://natashateplica.ru</t>
  </si>
  <si>
    <t>Доставка цветов, Овощи / Фрукты, Семена / Посадочный материал, Сувенирные композиции, Цветы</t>
  </si>
  <si>
    <t>Ежедневно с 00:00 до 24:00. служба доставки: пн-вс 7:00-20:00</t>
  </si>
  <si>
    <t>79141558920, 79142196589</t>
  </si>
  <si>
    <t>https://ok.ru/profile/558029870592</t>
  </si>
  <si>
    <t>Ханты-Мансийский автономный округ</t>
  </si>
  <si>
    <t>Когалым городской округ</t>
  </si>
  <si>
    <t>Когалым</t>
  </si>
  <si>
    <t>Бюро, сеть магазинов канцелярских товаров</t>
  </si>
  <si>
    <t>7 (34667) 5‒50‒31</t>
  </si>
  <si>
    <t>office@buro-nv.ru</t>
  </si>
  <si>
    <t>http://buro-nv.ru</t>
  </si>
  <si>
    <t>https://vk.com/buro_nv</t>
  </si>
  <si>
    <t>Челябинская область</t>
  </si>
  <si>
    <t>ЗАТО Снежинск городской округ</t>
  </si>
  <si>
    <t>Снежинск</t>
  </si>
  <si>
    <t>Молния, супермаркет</t>
  </si>
  <si>
    <t>a.pipchenko@ctmol.ru, bonus@ctmol.ru, job@sparural.ru, signal@ctmol.ru, yu.kashulina@ctmol.ru</t>
  </si>
  <si>
    <t>https://facebook.com/109411883740276</t>
  </si>
  <si>
    <t>https://instagram.com/spar_ural</t>
  </si>
  <si>
    <t>https://vk.com/spar_ural</t>
  </si>
  <si>
    <t>https://ok.ru/group/55737402064975</t>
  </si>
  <si>
    <t>Чеченская Республика</t>
  </si>
  <si>
    <t>Грозный городской округ</t>
  </si>
  <si>
    <t>Грозный</t>
  </si>
  <si>
    <t>Ахматовский район</t>
  </si>
  <si>
    <t>VIPshop95.ru, интернет-супермаркет</t>
  </si>
  <si>
    <t>Абузара Айдамирова, 80</t>
  </si>
  <si>
    <t>7‒928‒780‒86‒66, 7‒964‒070‒46‒66</t>
  </si>
  <si>
    <t>vip_shop_95@mail.ru</t>
  </si>
  <si>
    <t>http://www.vipshop95.ru</t>
  </si>
  <si>
    <t>https://instagram.com/vip_shop_95</t>
  </si>
  <si>
    <t>https://vk.com/id236890332</t>
  </si>
  <si>
    <t>Чувашская Республика — Чувашия</t>
  </si>
  <si>
    <t>Новочебоксарск городской округ</t>
  </si>
  <si>
    <t>Новочебоксарск</t>
  </si>
  <si>
    <t>Golden City 21, ювелирная студия-мастерская</t>
  </si>
  <si>
    <t>7 (8352) 73‒77‒22, 7‒961‒338‒09‒78</t>
  </si>
  <si>
    <t>7‒961‒338‒09‒78</t>
  </si>
  <si>
    <t>goldencity21@bk.ru</t>
  </si>
  <si>
    <t>http://goldencity21.ru</t>
  </si>
  <si>
    <t>Лазерная резка неметаллов, Ремонт / изготовление ювелирных изделий, Услуги гравировки, Ювелирные изделия, Ювелирные камни</t>
  </si>
  <si>
    <t>viber://contact/?number=79530111188</t>
  </si>
  <si>
    <t>https://instagram.com/goldencity21.ru</t>
  </si>
  <si>
    <t>https://vk.com/goldencity21</t>
  </si>
  <si>
    <t>Чукотский автономный округ</t>
  </si>
  <si>
    <t>Анадырь городской округ</t>
  </si>
  <si>
    <t>Анадырь</t>
  </si>
  <si>
    <t>Новомариинский, торговый центр</t>
  </si>
  <si>
    <t>Отке, 19</t>
  </si>
  <si>
    <t>7 (42722) 2‒81‒09</t>
  </si>
  <si>
    <t>info@tcn.chukotka.ru, sekretar@tcn.chukotka.ru</t>
  </si>
  <si>
    <t>http://tcnovomariinsky.ru</t>
  </si>
  <si>
    <t>Ежедневно с 10:00 до 22:00. администрация: пн-пт 9:00-18:00, перерыв: 13:00-14:30</t>
  </si>
  <si>
    <t>Ямало-Ненецкий автономный округ</t>
  </si>
  <si>
    <t>Муравленко городской округ</t>
  </si>
  <si>
    <t>Муравленко</t>
  </si>
  <si>
    <t>Наш АЛМАЗ, ювелирный магазин</t>
  </si>
  <si>
    <t>anton7720@mail.ru</t>
  </si>
  <si>
    <t>Ярославская область</t>
  </si>
  <si>
    <t>Рыбинск городской округ</t>
  </si>
  <si>
    <t>Рыбинск</t>
  </si>
  <si>
    <t>7 (4855) 25‒05‒45</t>
  </si>
  <si>
    <t>info@coins-mania.ru</t>
  </si>
  <si>
    <t>http://www.coins-mania.ru</t>
  </si>
  <si>
    <t>https://youtube.com/channel/UCXbfIXiSPb2DoWs47Y_s4UQ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</si>
</sst>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4"/>
  <sheetViews>
    <sheetView tabSelected="1" topLeftCell="B1" workbookViewId="0">
      <selection activeCell="B2" sqref="B2"/>
    </sheetView>
  </sheetViews>
  <sheetFormatPr defaultRowHeight="15" x14ac:dyDescent="0.25"/>
  <cols>
    <col min="2" max="2" width="69.42578125" bestFit="1" customWidth="1"/>
    <col min="3" max="3" width="38.28515625" bestFit="1" customWidth="1"/>
    <col min="4" max="4" width="40.140625" bestFit="1" customWidth="1"/>
    <col min="5" max="5" width="18.42578125" bestFit="1" customWidth="1"/>
    <col min="6" max="6" width="25.5703125" bestFit="1" customWidth="1"/>
    <col min="7" max="7" width="37.7109375" bestFit="1" customWidth="1"/>
    <col min="8" max="8" width="7.85546875" bestFit="1" customWidth="1"/>
    <col min="9" max="10" width="51.140625" bestFit="1" customWidth="1"/>
    <col min="11" max="11" width="117" bestFit="1" customWidth="1"/>
    <col min="12" max="12" width="142.140625" bestFit="1" customWidth="1"/>
    <col min="13" max="13" width="255.42578125" bestFit="1" customWidth="1"/>
    <col min="14" max="14" width="255.7109375" bestFit="1" customWidth="1"/>
    <col min="15" max="15" width="110.5703125" bestFit="1" customWidth="1"/>
    <col min="16" max="16" width="67.140625" bestFit="1" customWidth="1"/>
    <col min="17" max="17" width="25.5703125" bestFit="1" customWidth="1"/>
    <col min="18" max="18" width="36" bestFit="1" customWidth="1"/>
    <col min="19" max="19" width="9" bestFit="1" customWidth="1"/>
    <col min="20" max="20" width="38.140625" bestFit="1" customWidth="1"/>
    <col min="21" max="21" width="49.28515625" bestFit="1" customWidth="1"/>
    <col min="22" max="22" width="32.42578125" bestFit="1" customWidth="1"/>
    <col min="23" max="23" width="34.140625" bestFit="1" customWidth="1"/>
    <col min="24" max="24" width="58.85546875" bestFit="1" customWidth="1"/>
  </cols>
  <sheetData>
    <row r="1" spans="1:32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</row>
    <row r="2" spans="1:32" x14ac:dyDescent="0.25">
      <c r="A2" t="str">
        <f>"70000001041704079"</f>
        <v>70000001041704079</v>
      </c>
      <c r="B2" t="s">
        <v>32</v>
      </c>
      <c r="C2" t="s">
        <v>33</v>
      </c>
      <c r="D2" t="s">
        <v>34</v>
      </c>
      <c r="E2" t="s">
        <v>35</v>
      </c>
      <c r="G2" t="s">
        <v>36</v>
      </c>
      <c r="I2" t="s">
        <v>37</v>
      </c>
      <c r="L2" t="s">
        <v>38</v>
      </c>
      <c r="M2" t="s">
        <v>39</v>
      </c>
      <c r="N2" t="s">
        <v>40</v>
      </c>
      <c r="O2" t="s">
        <v>41</v>
      </c>
      <c r="U2" t="s">
        <v>42</v>
      </c>
      <c r="V2" t="s">
        <v>43</v>
      </c>
      <c r="W2" t="s">
        <v>44</v>
      </c>
      <c r="Y2" t="s">
        <v>45</v>
      </c>
      <c r="AE2">
        <v>52.497464999999998</v>
      </c>
      <c r="AF2">
        <v>82.772876999999994</v>
      </c>
    </row>
    <row r="3" spans="1:32" x14ac:dyDescent="0.25">
      <c r="A3" t="str">
        <f>"70000001034906303"</f>
        <v>70000001034906303</v>
      </c>
      <c r="B3" t="s">
        <v>160</v>
      </c>
      <c r="C3" t="s">
        <v>157</v>
      </c>
      <c r="D3" t="s">
        <v>158</v>
      </c>
      <c r="E3" t="s">
        <v>159</v>
      </c>
      <c r="G3" t="s">
        <v>161</v>
      </c>
      <c r="I3" t="s">
        <v>162</v>
      </c>
      <c r="J3" t="s">
        <v>163</v>
      </c>
      <c r="K3" t="s">
        <v>164</v>
      </c>
      <c r="L3" t="s">
        <v>165</v>
      </c>
      <c r="M3" t="s">
        <v>39</v>
      </c>
      <c r="N3" t="s">
        <v>52</v>
      </c>
      <c r="O3" t="s">
        <v>68</v>
      </c>
      <c r="U3" t="s">
        <v>166</v>
      </c>
      <c r="AE3">
        <v>50.908912000000001</v>
      </c>
      <c r="AF3">
        <v>128.55204499999999</v>
      </c>
    </row>
    <row r="4" spans="1:32" x14ac:dyDescent="0.25">
      <c r="A4" t="str">
        <f>"6896665210388624"</f>
        <v>6896665210388624</v>
      </c>
      <c r="B4" t="s">
        <v>172</v>
      </c>
      <c r="C4" t="s">
        <v>173</v>
      </c>
      <c r="D4" t="s">
        <v>174</v>
      </c>
      <c r="E4" t="s">
        <v>175</v>
      </c>
      <c r="G4" t="s">
        <v>176</v>
      </c>
      <c r="H4">
        <v>163046</v>
      </c>
      <c r="J4" t="s">
        <v>177</v>
      </c>
      <c r="K4" t="s">
        <v>178</v>
      </c>
      <c r="M4" t="s">
        <v>48</v>
      </c>
      <c r="N4" t="s">
        <v>113</v>
      </c>
      <c r="O4" t="s">
        <v>53</v>
      </c>
      <c r="P4" t="s">
        <v>55</v>
      </c>
      <c r="Q4">
        <v>79115571383</v>
      </c>
      <c r="U4" t="s">
        <v>179</v>
      </c>
      <c r="AE4">
        <v>64.538477</v>
      </c>
      <c r="AF4">
        <v>40.540897999999999</v>
      </c>
    </row>
    <row r="5" spans="1:32" x14ac:dyDescent="0.25">
      <c r="A5" t="str">
        <f>"1126428187822037"</f>
        <v>1126428187822037</v>
      </c>
      <c r="B5" t="s">
        <v>202</v>
      </c>
      <c r="C5" t="s">
        <v>197</v>
      </c>
      <c r="D5" t="s">
        <v>198</v>
      </c>
      <c r="E5" t="s">
        <v>199</v>
      </c>
      <c r="F5" t="s">
        <v>200</v>
      </c>
      <c r="G5" t="s">
        <v>203</v>
      </c>
      <c r="H5">
        <v>414040</v>
      </c>
      <c r="I5" t="s">
        <v>204</v>
      </c>
      <c r="J5" t="s">
        <v>205</v>
      </c>
      <c r="K5" t="s">
        <v>206</v>
      </c>
      <c r="L5" t="s">
        <v>207</v>
      </c>
      <c r="M5" t="s">
        <v>208</v>
      </c>
      <c r="N5" t="s">
        <v>209</v>
      </c>
      <c r="O5" t="s">
        <v>61</v>
      </c>
      <c r="P5" t="s">
        <v>55</v>
      </c>
      <c r="U5" t="s">
        <v>210</v>
      </c>
      <c r="AE5">
        <v>46.355908999999997</v>
      </c>
      <c r="AF5">
        <v>48.052649000000002</v>
      </c>
    </row>
    <row r="6" spans="1:32" x14ac:dyDescent="0.25">
      <c r="A6" t="str">
        <f>"6474452745323012"</f>
        <v>6474452745323012</v>
      </c>
      <c r="B6" t="s">
        <v>220</v>
      </c>
      <c r="C6" t="s">
        <v>219</v>
      </c>
      <c r="D6" t="s">
        <v>221</v>
      </c>
      <c r="E6" t="s">
        <v>222</v>
      </c>
      <c r="F6" t="s">
        <v>223</v>
      </c>
      <c r="G6" t="s">
        <v>224</v>
      </c>
      <c r="H6">
        <v>308009</v>
      </c>
      <c r="I6" t="s">
        <v>225</v>
      </c>
      <c r="K6" t="s">
        <v>226</v>
      </c>
      <c r="L6" t="s">
        <v>227</v>
      </c>
      <c r="M6" t="s">
        <v>39</v>
      </c>
      <c r="N6" t="s">
        <v>52</v>
      </c>
      <c r="O6" t="s">
        <v>91</v>
      </c>
      <c r="P6" t="s">
        <v>55</v>
      </c>
      <c r="AE6">
        <v>50.600167999999996</v>
      </c>
      <c r="AF6">
        <v>36.590446</v>
      </c>
    </row>
    <row r="7" spans="1:32" x14ac:dyDescent="0.25">
      <c r="A7" t="str">
        <f>"8726252559009357"</f>
        <v>8726252559009357</v>
      </c>
      <c r="B7" t="s">
        <v>245</v>
      </c>
      <c r="C7" t="s">
        <v>241</v>
      </c>
      <c r="D7" t="s">
        <v>242</v>
      </c>
      <c r="E7" t="s">
        <v>243</v>
      </c>
      <c r="F7" t="s">
        <v>244</v>
      </c>
      <c r="G7" t="s">
        <v>246</v>
      </c>
      <c r="H7">
        <v>241029</v>
      </c>
      <c r="I7" t="s">
        <v>247</v>
      </c>
      <c r="K7" t="s">
        <v>248</v>
      </c>
      <c r="M7" t="s">
        <v>75</v>
      </c>
      <c r="N7" t="s">
        <v>195</v>
      </c>
      <c r="O7" t="s">
        <v>74</v>
      </c>
      <c r="P7" t="s">
        <v>46</v>
      </c>
      <c r="AE7">
        <v>53.218003000000003</v>
      </c>
      <c r="AF7">
        <v>34.394162999999999</v>
      </c>
    </row>
    <row r="8" spans="1:32" x14ac:dyDescent="0.25">
      <c r="A8" t="str">
        <f>"8304040093942044"</f>
        <v>8304040093942044</v>
      </c>
      <c r="B8" t="s">
        <v>251</v>
      </c>
      <c r="C8" t="s">
        <v>250</v>
      </c>
      <c r="D8" t="s">
        <v>252</v>
      </c>
      <c r="E8" t="s">
        <v>253</v>
      </c>
      <c r="F8" t="s">
        <v>71</v>
      </c>
      <c r="G8" t="s">
        <v>254</v>
      </c>
      <c r="H8">
        <v>600000</v>
      </c>
      <c r="I8" t="s">
        <v>180</v>
      </c>
      <c r="K8" t="s">
        <v>255</v>
      </c>
      <c r="L8" t="s">
        <v>181</v>
      </c>
      <c r="M8" t="s">
        <v>48</v>
      </c>
      <c r="N8" t="s">
        <v>56</v>
      </c>
      <c r="O8" t="s">
        <v>64</v>
      </c>
      <c r="P8" t="s">
        <v>46</v>
      </c>
      <c r="T8" t="s">
        <v>182</v>
      </c>
      <c r="U8" t="s">
        <v>183</v>
      </c>
      <c r="V8" t="s">
        <v>256</v>
      </c>
      <c r="W8" t="s">
        <v>184</v>
      </c>
      <c r="X8" t="s">
        <v>185</v>
      </c>
      <c r="Y8" t="s">
        <v>257</v>
      </c>
      <c r="AE8">
        <v>56.128725000000003</v>
      </c>
      <c r="AF8">
        <v>40.4026</v>
      </c>
    </row>
    <row r="9" spans="1:32" x14ac:dyDescent="0.25">
      <c r="A9" t="str">
        <f>"4644865396720601"</f>
        <v>4644865396720601</v>
      </c>
      <c r="B9" t="s">
        <v>262</v>
      </c>
      <c r="C9" t="s">
        <v>259</v>
      </c>
      <c r="D9" t="s">
        <v>260</v>
      </c>
      <c r="E9" t="s">
        <v>261</v>
      </c>
      <c r="F9" t="s">
        <v>73</v>
      </c>
      <c r="G9" t="s">
        <v>263</v>
      </c>
      <c r="H9">
        <v>400066</v>
      </c>
      <c r="I9" t="s">
        <v>264</v>
      </c>
      <c r="K9" t="s">
        <v>265</v>
      </c>
      <c r="L9" t="s">
        <v>266</v>
      </c>
      <c r="M9" t="s">
        <v>170</v>
      </c>
      <c r="N9" t="s">
        <v>267</v>
      </c>
      <c r="O9" t="s">
        <v>62</v>
      </c>
      <c r="P9" t="s">
        <v>79</v>
      </c>
      <c r="AE9">
        <v>48.710472000000003</v>
      </c>
      <c r="AF9">
        <v>44.524501999999998</v>
      </c>
    </row>
    <row r="10" spans="1:32" x14ac:dyDescent="0.25">
      <c r="A10" t="str">
        <f>"10978052372693717"</f>
        <v>10978052372693717</v>
      </c>
      <c r="B10" t="s">
        <v>278</v>
      </c>
      <c r="C10" t="s">
        <v>274</v>
      </c>
      <c r="D10" t="s">
        <v>276</v>
      </c>
      <c r="E10" t="s">
        <v>277</v>
      </c>
      <c r="G10" t="s">
        <v>279</v>
      </c>
      <c r="H10">
        <v>160023</v>
      </c>
      <c r="J10" t="s">
        <v>280</v>
      </c>
      <c r="K10" t="s">
        <v>281</v>
      </c>
      <c r="L10" t="s">
        <v>282</v>
      </c>
      <c r="M10" t="s">
        <v>105</v>
      </c>
      <c r="N10" t="s">
        <v>190</v>
      </c>
      <c r="O10" t="s">
        <v>100</v>
      </c>
      <c r="P10" t="s">
        <v>79</v>
      </c>
      <c r="R10">
        <v>79115012170</v>
      </c>
      <c r="V10" t="s">
        <v>283</v>
      </c>
      <c r="AE10">
        <v>59.201967000000003</v>
      </c>
      <c r="AF10">
        <v>39.892217000000002</v>
      </c>
    </row>
    <row r="11" spans="1:32" x14ac:dyDescent="0.25">
      <c r="A11" t="str">
        <f>"4363390419997582"</f>
        <v>4363390419997582</v>
      </c>
      <c r="B11" t="s">
        <v>287</v>
      </c>
      <c r="C11" t="s">
        <v>275</v>
      </c>
      <c r="D11" t="s">
        <v>284</v>
      </c>
      <c r="E11" t="s">
        <v>285</v>
      </c>
      <c r="F11" t="s">
        <v>286</v>
      </c>
      <c r="G11" t="s">
        <v>288</v>
      </c>
      <c r="H11">
        <v>394077</v>
      </c>
      <c r="I11" t="s">
        <v>289</v>
      </c>
      <c r="K11" t="s">
        <v>290</v>
      </c>
      <c r="L11" t="s">
        <v>291</v>
      </c>
      <c r="M11" t="s">
        <v>67</v>
      </c>
      <c r="N11" t="s">
        <v>102</v>
      </c>
      <c r="O11" t="s">
        <v>135</v>
      </c>
      <c r="P11" t="s">
        <v>55</v>
      </c>
      <c r="U11" t="s">
        <v>193</v>
      </c>
      <c r="V11" t="s">
        <v>211</v>
      </c>
      <c r="W11" t="s">
        <v>268</v>
      </c>
      <c r="X11" t="s">
        <v>194</v>
      </c>
      <c r="AE11">
        <v>51.705502000000003</v>
      </c>
      <c r="AF11">
        <v>39.155659999999997</v>
      </c>
    </row>
    <row r="12" spans="1:32" x14ac:dyDescent="0.25">
      <c r="A12" t="str">
        <f>"70000001023044212"</f>
        <v>70000001023044212</v>
      </c>
      <c r="B12" t="s">
        <v>295</v>
      </c>
      <c r="C12" t="s">
        <v>292</v>
      </c>
      <c r="D12" t="s">
        <v>293</v>
      </c>
      <c r="E12" t="s">
        <v>294</v>
      </c>
      <c r="G12" t="s">
        <v>296</v>
      </c>
      <c r="J12" t="s">
        <v>297</v>
      </c>
      <c r="K12" t="s">
        <v>298</v>
      </c>
      <c r="L12" t="s">
        <v>299</v>
      </c>
      <c r="M12" t="s">
        <v>270</v>
      </c>
      <c r="N12" t="s">
        <v>300</v>
      </c>
      <c r="O12" t="s">
        <v>70</v>
      </c>
      <c r="P12" t="s">
        <v>46</v>
      </c>
      <c r="U12" t="s">
        <v>301</v>
      </c>
      <c r="AE12">
        <v>48.785198000000001</v>
      </c>
      <c r="AF12">
        <v>132.93749099999999</v>
      </c>
    </row>
    <row r="13" spans="1:32" x14ac:dyDescent="0.25">
      <c r="A13" t="str">
        <f>"9007727535719039"</f>
        <v>9007727535719039</v>
      </c>
      <c r="B13" t="s">
        <v>305</v>
      </c>
      <c r="C13" t="s">
        <v>302</v>
      </c>
      <c r="D13" t="s">
        <v>303</v>
      </c>
      <c r="E13" t="s">
        <v>304</v>
      </c>
      <c r="F13" t="s">
        <v>72</v>
      </c>
      <c r="G13" t="s">
        <v>306</v>
      </c>
      <c r="H13">
        <v>672014</v>
      </c>
      <c r="I13" t="s">
        <v>307</v>
      </c>
      <c r="K13" t="s">
        <v>308</v>
      </c>
      <c r="L13" t="s">
        <v>309</v>
      </c>
      <c r="M13" t="s">
        <v>39</v>
      </c>
      <c r="N13" t="s">
        <v>40</v>
      </c>
      <c r="O13" t="s">
        <v>115</v>
      </c>
      <c r="P13" t="s">
        <v>46</v>
      </c>
      <c r="V13" t="s">
        <v>310</v>
      </c>
      <c r="AE13">
        <v>52.043895999999997</v>
      </c>
      <c r="AF13">
        <v>113.461517</v>
      </c>
    </row>
    <row r="14" spans="1:32" x14ac:dyDescent="0.25">
      <c r="A14" t="str">
        <f>"9148465024074781"</f>
        <v>9148465024074781</v>
      </c>
      <c r="B14" t="s">
        <v>317</v>
      </c>
      <c r="C14" t="s">
        <v>314</v>
      </c>
      <c r="D14" t="s">
        <v>315</v>
      </c>
      <c r="E14" t="s">
        <v>316</v>
      </c>
      <c r="F14" t="s">
        <v>71</v>
      </c>
      <c r="G14" t="s">
        <v>318</v>
      </c>
      <c r="H14">
        <v>153037</v>
      </c>
      <c r="I14" t="s">
        <v>319</v>
      </c>
      <c r="J14" t="s">
        <v>320</v>
      </c>
      <c r="K14" t="s">
        <v>321</v>
      </c>
      <c r="L14" t="s">
        <v>322</v>
      </c>
      <c r="M14" t="s">
        <v>142</v>
      </c>
      <c r="N14" t="s">
        <v>323</v>
      </c>
      <c r="O14" t="s">
        <v>82</v>
      </c>
      <c r="P14" t="s">
        <v>108</v>
      </c>
      <c r="Q14" t="s">
        <v>324</v>
      </c>
      <c r="R14" t="s">
        <v>325</v>
      </c>
      <c r="U14" t="s">
        <v>326</v>
      </c>
      <c r="V14" t="s">
        <v>327</v>
      </c>
      <c r="AE14">
        <v>57.009726999999998</v>
      </c>
      <c r="AF14">
        <v>40.987614999999998</v>
      </c>
    </row>
    <row r="15" spans="1:32" x14ac:dyDescent="0.25">
      <c r="A15" t="str">
        <f>"1548640652997708"</f>
        <v>1548640652997708</v>
      </c>
      <c r="B15" t="s">
        <v>329</v>
      </c>
      <c r="C15" t="s">
        <v>330</v>
      </c>
      <c r="D15" t="s">
        <v>331</v>
      </c>
      <c r="E15" t="s">
        <v>332</v>
      </c>
      <c r="G15" t="s">
        <v>333</v>
      </c>
      <c r="H15">
        <v>665813</v>
      </c>
      <c r="I15" t="s">
        <v>334</v>
      </c>
      <c r="K15" t="s">
        <v>335</v>
      </c>
      <c r="L15" t="s">
        <v>336</v>
      </c>
      <c r="M15" t="s">
        <v>39</v>
      </c>
      <c r="N15" t="s">
        <v>52</v>
      </c>
      <c r="O15" t="s">
        <v>191</v>
      </c>
      <c r="AE15">
        <v>52.534840000000003</v>
      </c>
      <c r="AF15">
        <v>103.900767</v>
      </c>
    </row>
    <row r="16" spans="1:32" x14ac:dyDescent="0.25">
      <c r="A16" t="str">
        <f>"70000001023655240"</f>
        <v>70000001023655240</v>
      </c>
      <c r="B16" t="s">
        <v>347</v>
      </c>
      <c r="C16" t="s">
        <v>343</v>
      </c>
      <c r="D16" t="s">
        <v>345</v>
      </c>
      <c r="E16" t="s">
        <v>346</v>
      </c>
      <c r="G16" t="s">
        <v>348</v>
      </c>
      <c r="I16" t="s">
        <v>349</v>
      </c>
      <c r="J16" t="s">
        <v>350</v>
      </c>
      <c r="K16" t="s">
        <v>351</v>
      </c>
      <c r="L16" t="s">
        <v>352</v>
      </c>
      <c r="M16" t="s">
        <v>48</v>
      </c>
      <c r="N16" t="s">
        <v>113</v>
      </c>
      <c r="O16" t="s">
        <v>50</v>
      </c>
      <c r="P16" t="s">
        <v>46</v>
      </c>
      <c r="Q16">
        <v>79280761551</v>
      </c>
      <c r="R16">
        <v>79280761551</v>
      </c>
      <c r="U16" t="s">
        <v>353</v>
      </c>
      <c r="AE16">
        <v>43.481751000000003</v>
      </c>
      <c r="AF16">
        <v>43.600544999999997</v>
      </c>
    </row>
    <row r="17" spans="1:32" x14ac:dyDescent="0.25">
      <c r="A17" t="str">
        <f>"5630027815313941"</f>
        <v>5630027815313941</v>
      </c>
      <c r="B17" t="s">
        <v>357</v>
      </c>
      <c r="C17" t="s">
        <v>354</v>
      </c>
      <c r="D17" t="s">
        <v>355</v>
      </c>
      <c r="E17" t="s">
        <v>356</v>
      </c>
      <c r="G17" t="s">
        <v>358</v>
      </c>
      <c r="H17">
        <v>238520</v>
      </c>
      <c r="I17" t="s">
        <v>359</v>
      </c>
      <c r="K17" t="s">
        <v>360</v>
      </c>
      <c r="L17" t="s">
        <v>361</v>
      </c>
      <c r="M17" t="s">
        <v>39</v>
      </c>
      <c r="N17" t="s">
        <v>40</v>
      </c>
      <c r="O17" t="s">
        <v>68</v>
      </c>
      <c r="P17" t="s">
        <v>46</v>
      </c>
      <c r="AE17">
        <v>54.660969999999999</v>
      </c>
      <c r="AF17">
        <v>19.906763999999999</v>
      </c>
    </row>
    <row r="18" spans="1:32" x14ac:dyDescent="0.25">
      <c r="A18" t="str">
        <f>"70000001045774306"</f>
        <v>70000001045774306</v>
      </c>
      <c r="B18" t="s">
        <v>47</v>
      </c>
      <c r="C18" t="s">
        <v>363</v>
      </c>
      <c r="D18" t="s">
        <v>364</v>
      </c>
      <c r="E18" t="s">
        <v>365</v>
      </c>
      <c r="G18" t="s">
        <v>366</v>
      </c>
      <c r="J18" t="s">
        <v>367</v>
      </c>
      <c r="K18" t="s">
        <v>368</v>
      </c>
      <c r="L18" t="s">
        <v>369</v>
      </c>
      <c r="M18" t="s">
        <v>48</v>
      </c>
      <c r="N18" t="s">
        <v>49</v>
      </c>
      <c r="O18" t="s">
        <v>370</v>
      </c>
      <c r="U18" t="s">
        <v>371</v>
      </c>
      <c r="AE18">
        <v>55.179445999999999</v>
      </c>
      <c r="AF18">
        <v>36.654983000000001</v>
      </c>
    </row>
    <row r="19" spans="1:32" x14ac:dyDescent="0.25">
      <c r="A19" t="str">
        <f>"13370589674737079"</f>
        <v>13370589674737079</v>
      </c>
      <c r="B19" t="s">
        <v>376</v>
      </c>
      <c r="C19" t="s">
        <v>373</v>
      </c>
      <c r="D19" t="s">
        <v>374</v>
      </c>
      <c r="E19" t="s">
        <v>375</v>
      </c>
      <c r="G19" t="s">
        <v>377</v>
      </c>
      <c r="H19">
        <v>684000</v>
      </c>
      <c r="I19" t="s">
        <v>378</v>
      </c>
      <c r="J19" t="s">
        <v>379</v>
      </c>
      <c r="K19" t="s">
        <v>380</v>
      </c>
      <c r="L19" t="s">
        <v>381</v>
      </c>
      <c r="M19" t="s">
        <v>114</v>
      </c>
      <c r="N19" t="s">
        <v>269</v>
      </c>
      <c r="O19" t="s">
        <v>192</v>
      </c>
      <c r="P19" t="s">
        <v>55</v>
      </c>
      <c r="Q19">
        <v>79098335972</v>
      </c>
      <c r="R19">
        <v>79098335972</v>
      </c>
      <c r="U19" t="s">
        <v>382</v>
      </c>
      <c r="V19" t="s">
        <v>383</v>
      </c>
      <c r="AE19">
        <v>53.188983999999998</v>
      </c>
      <c r="AF19">
        <v>158.38098500000001</v>
      </c>
    </row>
    <row r="20" spans="1:32" x14ac:dyDescent="0.25">
      <c r="A20" t="str">
        <f>"70000001022150210"</f>
        <v>70000001022150210</v>
      </c>
      <c r="B20" t="s">
        <v>47</v>
      </c>
      <c r="C20" t="s">
        <v>384</v>
      </c>
      <c r="D20" t="s">
        <v>385</v>
      </c>
      <c r="E20" t="s">
        <v>386</v>
      </c>
      <c r="G20" t="s">
        <v>387</v>
      </c>
      <c r="I20" t="s">
        <v>388</v>
      </c>
      <c r="K20" t="s">
        <v>389</v>
      </c>
      <c r="L20" t="s">
        <v>390</v>
      </c>
      <c r="M20" t="s">
        <v>48</v>
      </c>
      <c r="N20" t="s">
        <v>51</v>
      </c>
      <c r="O20" t="s">
        <v>50</v>
      </c>
      <c r="P20" t="s">
        <v>46</v>
      </c>
      <c r="Q20">
        <v>79283294929</v>
      </c>
      <c r="AE20">
        <v>44.223436999999997</v>
      </c>
      <c r="AF20">
        <v>42.047207</v>
      </c>
    </row>
    <row r="21" spans="1:32" x14ac:dyDescent="0.25">
      <c r="A21" t="str">
        <f>"12103952279536020"</f>
        <v>12103952279536020</v>
      </c>
      <c r="B21" t="s">
        <v>394</v>
      </c>
      <c r="C21" t="s">
        <v>391</v>
      </c>
      <c r="D21" t="s">
        <v>392</v>
      </c>
      <c r="E21" t="s">
        <v>393</v>
      </c>
      <c r="G21" t="s">
        <v>395</v>
      </c>
      <c r="H21">
        <v>652600</v>
      </c>
      <c r="J21" t="s">
        <v>396</v>
      </c>
      <c r="K21" t="s">
        <v>397</v>
      </c>
      <c r="M21" t="s">
        <v>93</v>
      </c>
      <c r="N21" t="s">
        <v>398</v>
      </c>
      <c r="O21" t="s">
        <v>59</v>
      </c>
      <c r="P21" t="s">
        <v>46</v>
      </c>
      <c r="Q21">
        <v>79511663994</v>
      </c>
      <c r="R21">
        <v>79511663994</v>
      </c>
      <c r="U21" t="s">
        <v>399</v>
      </c>
      <c r="V21" t="s">
        <v>400</v>
      </c>
      <c r="AE21">
        <v>54.418511000000002</v>
      </c>
      <c r="AF21">
        <v>86.298705999999996</v>
      </c>
    </row>
    <row r="22" spans="1:32" x14ac:dyDescent="0.25">
      <c r="A22" t="str">
        <f>"8163302605586746"</f>
        <v>8163302605586746</v>
      </c>
      <c r="B22" t="s">
        <v>405</v>
      </c>
      <c r="C22" t="s">
        <v>403</v>
      </c>
      <c r="D22" t="s">
        <v>404</v>
      </c>
      <c r="E22" t="s">
        <v>372</v>
      </c>
      <c r="F22" t="s">
        <v>76</v>
      </c>
      <c r="G22" t="s">
        <v>406</v>
      </c>
      <c r="H22">
        <v>610017</v>
      </c>
      <c r="I22" t="s">
        <v>407</v>
      </c>
      <c r="K22" t="s">
        <v>408</v>
      </c>
      <c r="L22" t="s">
        <v>409</v>
      </c>
      <c r="M22" t="s">
        <v>89</v>
      </c>
      <c r="N22" t="s">
        <v>109</v>
      </c>
      <c r="O22" t="s">
        <v>57</v>
      </c>
      <c r="V22" t="s">
        <v>410</v>
      </c>
      <c r="AE22">
        <v>58.593966999999999</v>
      </c>
      <c r="AF22">
        <v>49.654860999999997</v>
      </c>
    </row>
    <row r="23" spans="1:32" x14ac:dyDescent="0.25">
      <c r="A23" t="str">
        <f>"4785602885058716"</f>
        <v>4785602885058716</v>
      </c>
      <c r="B23" t="s">
        <v>415</v>
      </c>
      <c r="C23" t="s">
        <v>412</v>
      </c>
      <c r="D23" t="s">
        <v>413</v>
      </c>
      <c r="E23" t="s">
        <v>414</v>
      </c>
      <c r="F23" t="s">
        <v>73</v>
      </c>
      <c r="G23" t="s">
        <v>416</v>
      </c>
      <c r="H23">
        <v>156009</v>
      </c>
      <c r="I23" t="s">
        <v>417</v>
      </c>
      <c r="K23" t="s">
        <v>418</v>
      </c>
      <c r="L23" t="s">
        <v>419</v>
      </c>
      <c r="M23" t="s">
        <v>39</v>
      </c>
      <c r="N23" t="s">
        <v>52</v>
      </c>
      <c r="O23" t="s">
        <v>70</v>
      </c>
      <c r="P23" t="s">
        <v>78</v>
      </c>
      <c r="AE23">
        <v>57.744176000000003</v>
      </c>
      <c r="AF23">
        <v>40.977463</v>
      </c>
    </row>
    <row r="24" spans="1:32" x14ac:dyDescent="0.25">
      <c r="A24" t="str">
        <f>"70000001031893508"</f>
        <v>70000001031893508</v>
      </c>
      <c r="B24" t="s">
        <v>423</v>
      </c>
      <c r="C24" t="s">
        <v>420</v>
      </c>
      <c r="D24" t="s">
        <v>421</v>
      </c>
      <c r="E24" t="s">
        <v>422</v>
      </c>
      <c r="G24" t="s">
        <v>424</v>
      </c>
      <c r="I24" t="s">
        <v>425</v>
      </c>
      <c r="K24" t="s">
        <v>426</v>
      </c>
      <c r="L24" t="s">
        <v>427</v>
      </c>
      <c r="M24" t="s">
        <v>75</v>
      </c>
      <c r="N24" t="s">
        <v>428</v>
      </c>
      <c r="O24" t="s">
        <v>101</v>
      </c>
      <c r="P24" t="s">
        <v>46</v>
      </c>
      <c r="U24" t="s">
        <v>429</v>
      </c>
      <c r="AE24">
        <v>44.865772</v>
      </c>
      <c r="AF24">
        <v>38.151144000000002</v>
      </c>
    </row>
    <row r="25" spans="1:32" x14ac:dyDescent="0.25">
      <c r="A25" t="str">
        <f>"70000001022894657"</f>
        <v>70000001022894657</v>
      </c>
      <c r="B25" t="s">
        <v>442</v>
      </c>
      <c r="C25" t="s">
        <v>439</v>
      </c>
      <c r="D25" t="s">
        <v>440</v>
      </c>
      <c r="E25" t="s">
        <v>441</v>
      </c>
      <c r="G25" t="s">
        <v>443</v>
      </c>
      <c r="I25" t="s">
        <v>444</v>
      </c>
      <c r="K25" t="s">
        <v>445</v>
      </c>
      <c r="L25" t="s">
        <v>446</v>
      </c>
      <c r="M25" t="s">
        <v>447</v>
      </c>
      <c r="N25" t="s">
        <v>448</v>
      </c>
      <c r="O25" t="s">
        <v>143</v>
      </c>
      <c r="P25" t="s">
        <v>55</v>
      </c>
      <c r="AE25">
        <v>56.239468000000002</v>
      </c>
      <c r="AF25">
        <v>90.522226000000003</v>
      </c>
    </row>
    <row r="26" spans="1:32" x14ac:dyDescent="0.25">
      <c r="A26" t="str">
        <f>"70000001018053928"</f>
        <v>70000001018053928</v>
      </c>
      <c r="B26" t="s">
        <v>452</v>
      </c>
      <c r="C26" t="s">
        <v>450</v>
      </c>
      <c r="D26" t="s">
        <v>451</v>
      </c>
      <c r="E26" t="s">
        <v>453</v>
      </c>
      <c r="G26" t="s">
        <v>454</v>
      </c>
      <c r="H26">
        <v>641310</v>
      </c>
      <c r="J26" t="s">
        <v>455</v>
      </c>
      <c r="K26" t="s">
        <v>456</v>
      </c>
      <c r="L26" t="s">
        <v>457</v>
      </c>
      <c r="M26" t="s">
        <v>104</v>
      </c>
      <c r="N26" t="s">
        <v>458</v>
      </c>
      <c r="O26" t="s">
        <v>212</v>
      </c>
      <c r="P26" t="s">
        <v>79</v>
      </c>
      <c r="AE26">
        <v>55.357320000000001</v>
      </c>
      <c r="AF26">
        <v>65.34196</v>
      </c>
    </row>
    <row r="27" spans="1:32" x14ac:dyDescent="0.25">
      <c r="A27" t="str">
        <f>"70000001037740895"</f>
        <v>70000001037740895</v>
      </c>
      <c r="B27" t="s">
        <v>462</v>
      </c>
      <c r="C27" t="s">
        <v>460</v>
      </c>
      <c r="D27" t="s">
        <v>461</v>
      </c>
      <c r="E27" t="s">
        <v>449</v>
      </c>
      <c r="G27" t="s">
        <v>463</v>
      </c>
      <c r="K27" t="s">
        <v>464</v>
      </c>
      <c r="L27" t="s">
        <v>465</v>
      </c>
      <c r="M27" t="s">
        <v>39</v>
      </c>
      <c r="N27" t="s">
        <v>40</v>
      </c>
      <c r="AE27">
        <v>52.361434000000003</v>
      </c>
      <c r="AF27">
        <v>35.343671999999998</v>
      </c>
    </row>
    <row r="28" spans="1:32" x14ac:dyDescent="0.25">
      <c r="A28" t="str">
        <f>"70000001032621946"</f>
        <v>70000001032621946</v>
      </c>
      <c r="B28" t="s">
        <v>127</v>
      </c>
      <c r="C28" t="s">
        <v>466</v>
      </c>
      <c r="D28" t="s">
        <v>467</v>
      </c>
      <c r="E28" t="s">
        <v>468</v>
      </c>
      <c r="G28" t="s">
        <v>469</v>
      </c>
      <c r="H28">
        <v>188422</v>
      </c>
      <c r="I28" t="s">
        <v>128</v>
      </c>
      <c r="K28" t="s">
        <v>470</v>
      </c>
      <c r="L28" t="s">
        <v>430</v>
      </c>
      <c r="M28" t="s">
        <v>39</v>
      </c>
      <c r="N28" t="s">
        <v>40</v>
      </c>
      <c r="O28" t="s">
        <v>84</v>
      </c>
      <c r="P28" t="s">
        <v>46</v>
      </c>
      <c r="T28" t="s">
        <v>130</v>
      </c>
      <c r="U28" t="s">
        <v>189</v>
      </c>
      <c r="V28" t="s">
        <v>154</v>
      </c>
      <c r="AE28">
        <v>59.625808999999997</v>
      </c>
      <c r="AF28">
        <v>29.530577999999998</v>
      </c>
    </row>
    <row r="29" spans="1:32" x14ac:dyDescent="0.25">
      <c r="A29" t="str">
        <f>"70000001030040447"</f>
        <v>70000001030040447</v>
      </c>
      <c r="B29" t="s">
        <v>474</v>
      </c>
      <c r="C29" t="s">
        <v>472</v>
      </c>
      <c r="D29" t="s">
        <v>471</v>
      </c>
      <c r="E29" t="s">
        <v>472</v>
      </c>
      <c r="G29" t="s">
        <v>473</v>
      </c>
      <c r="H29">
        <v>188660</v>
      </c>
      <c r="J29" t="s">
        <v>475</v>
      </c>
      <c r="K29" t="s">
        <v>478</v>
      </c>
      <c r="L29" t="s">
        <v>476</v>
      </c>
      <c r="M29" t="s">
        <v>117</v>
      </c>
      <c r="N29" t="s">
        <v>271</v>
      </c>
      <c r="O29" t="s">
        <v>64</v>
      </c>
      <c r="P29" t="s">
        <v>46</v>
      </c>
      <c r="U29" t="s">
        <v>477</v>
      </c>
      <c r="AE29">
        <v>60.090631999999999</v>
      </c>
      <c r="AF29">
        <v>30.379640999999999</v>
      </c>
    </row>
    <row r="30" spans="1:32" x14ac:dyDescent="0.25">
      <c r="A30" t="str">
        <f>"70000001024241483"</f>
        <v>70000001024241483</v>
      </c>
      <c r="B30" t="s">
        <v>481</v>
      </c>
      <c r="C30" t="s">
        <v>480</v>
      </c>
      <c r="D30" t="s">
        <v>482</v>
      </c>
      <c r="E30" t="s">
        <v>483</v>
      </c>
      <c r="G30" t="s">
        <v>433</v>
      </c>
      <c r="J30" t="s">
        <v>484</v>
      </c>
      <c r="K30" t="s">
        <v>485</v>
      </c>
      <c r="M30" t="s">
        <v>48</v>
      </c>
      <c r="N30" t="s">
        <v>137</v>
      </c>
      <c r="O30" t="s">
        <v>486</v>
      </c>
      <c r="P30" t="s">
        <v>63</v>
      </c>
      <c r="Q30">
        <v>79192597382</v>
      </c>
      <c r="V30" t="s">
        <v>487</v>
      </c>
      <c r="AE30">
        <v>52.62133</v>
      </c>
      <c r="AF30">
        <v>38.500703000000001</v>
      </c>
    </row>
    <row r="31" spans="1:32" x14ac:dyDescent="0.25">
      <c r="A31" t="str">
        <f>"70000001024049322"</f>
        <v>70000001024049322</v>
      </c>
      <c r="B31" t="s">
        <v>340</v>
      </c>
      <c r="C31" t="s">
        <v>489</v>
      </c>
      <c r="D31" t="s">
        <v>490</v>
      </c>
      <c r="E31" t="s">
        <v>491</v>
      </c>
      <c r="G31" t="s">
        <v>492</v>
      </c>
      <c r="J31" t="s">
        <v>493</v>
      </c>
      <c r="K31" t="s">
        <v>494</v>
      </c>
      <c r="L31" t="s">
        <v>495</v>
      </c>
      <c r="M31" t="s">
        <v>118</v>
      </c>
      <c r="N31" t="s">
        <v>337</v>
      </c>
      <c r="O31" t="s">
        <v>234</v>
      </c>
      <c r="P31" t="s">
        <v>55</v>
      </c>
      <c r="Q31">
        <v>79248582121</v>
      </c>
      <c r="U31" t="s">
        <v>496</v>
      </c>
      <c r="AE31">
        <v>59.566249999999997</v>
      </c>
      <c r="AF31">
        <v>150.80086499999999</v>
      </c>
    </row>
    <row r="32" spans="1:32" x14ac:dyDescent="0.25">
      <c r="A32" t="str">
        <f>"4504127908389681"</f>
        <v>4504127908389681</v>
      </c>
      <c r="B32" t="s">
        <v>500</v>
      </c>
      <c r="C32" t="s">
        <v>497</v>
      </c>
      <c r="D32" t="s">
        <v>498</v>
      </c>
      <c r="E32" t="s">
        <v>499</v>
      </c>
      <c r="G32" t="s">
        <v>501</v>
      </c>
      <c r="H32">
        <v>143900</v>
      </c>
      <c r="I32" t="s">
        <v>502</v>
      </c>
      <c r="J32" t="s">
        <v>503</v>
      </c>
      <c r="K32" t="s">
        <v>504</v>
      </c>
      <c r="L32" t="s">
        <v>505</v>
      </c>
      <c r="M32" t="s">
        <v>39</v>
      </c>
      <c r="N32" t="s">
        <v>52</v>
      </c>
      <c r="O32" t="s">
        <v>91</v>
      </c>
      <c r="AE32">
        <v>55.796103000000002</v>
      </c>
      <c r="AF32">
        <v>37.963642</v>
      </c>
    </row>
    <row r="33" spans="1:32" x14ac:dyDescent="0.25">
      <c r="A33" t="str">
        <f>"70000001032864013"</f>
        <v>70000001032864013</v>
      </c>
      <c r="B33" t="s">
        <v>508</v>
      </c>
      <c r="C33" t="s">
        <v>506</v>
      </c>
      <c r="D33" t="s">
        <v>507</v>
      </c>
      <c r="E33" t="s">
        <v>506</v>
      </c>
      <c r="G33" t="s">
        <v>509</v>
      </c>
      <c r="H33">
        <v>143441</v>
      </c>
      <c r="I33" t="s">
        <v>510</v>
      </c>
      <c r="J33" t="s">
        <v>511</v>
      </c>
      <c r="K33" t="s">
        <v>512</v>
      </c>
      <c r="L33" t="s">
        <v>513</v>
      </c>
      <c r="M33" t="s">
        <v>228</v>
      </c>
      <c r="N33" t="s">
        <v>229</v>
      </c>
      <c r="O33" t="s">
        <v>62</v>
      </c>
      <c r="P33" t="s">
        <v>140</v>
      </c>
      <c r="Q33">
        <v>79152996086</v>
      </c>
      <c r="AE33">
        <v>55.865909000000002</v>
      </c>
      <c r="AF33">
        <v>37.399867</v>
      </c>
    </row>
    <row r="34" spans="1:32" x14ac:dyDescent="0.25">
      <c r="A34" t="str">
        <f>"70000001031603547"</f>
        <v>70000001031603547</v>
      </c>
      <c r="B34" t="s">
        <v>522</v>
      </c>
      <c r="C34" t="s">
        <v>518</v>
      </c>
      <c r="D34" t="s">
        <v>519</v>
      </c>
      <c r="E34" t="s">
        <v>520</v>
      </c>
      <c r="G34" t="s">
        <v>523</v>
      </c>
      <c r="K34" t="s">
        <v>524</v>
      </c>
      <c r="M34" t="s">
        <v>69</v>
      </c>
      <c r="N34" t="s">
        <v>488</v>
      </c>
      <c r="O34" t="s">
        <v>521</v>
      </c>
      <c r="P34" t="s">
        <v>46</v>
      </c>
      <c r="V34" t="s">
        <v>525</v>
      </c>
      <c r="AE34">
        <v>67.561627999999999</v>
      </c>
      <c r="AF34">
        <v>33.397007000000002</v>
      </c>
    </row>
    <row r="35" spans="1:32" x14ac:dyDescent="0.25">
      <c r="A35" t="str">
        <f>"70000001023319066"</f>
        <v>70000001023319066</v>
      </c>
      <c r="B35" t="s">
        <v>529</v>
      </c>
      <c r="C35" t="s">
        <v>526</v>
      </c>
      <c r="D35" t="s">
        <v>527</v>
      </c>
      <c r="E35" t="s">
        <v>528</v>
      </c>
      <c r="G35" t="s">
        <v>530</v>
      </c>
      <c r="I35" t="s">
        <v>531</v>
      </c>
      <c r="K35" t="s">
        <v>532</v>
      </c>
      <c r="M35" t="s">
        <v>116</v>
      </c>
      <c r="N35" t="s">
        <v>533</v>
      </c>
      <c r="O35" t="s">
        <v>122</v>
      </c>
      <c r="P35" t="s">
        <v>79</v>
      </c>
      <c r="AE35">
        <v>67.642061999999996</v>
      </c>
      <c r="AF35">
        <v>52.996901999999999</v>
      </c>
    </row>
    <row r="36" spans="1:32" x14ac:dyDescent="0.25">
      <c r="A36" t="str">
        <f>"70000001023588617"</f>
        <v>70000001023588617</v>
      </c>
      <c r="B36" t="s">
        <v>537</v>
      </c>
      <c r="C36" t="s">
        <v>534</v>
      </c>
      <c r="D36" t="s">
        <v>535</v>
      </c>
      <c r="E36" t="s">
        <v>536</v>
      </c>
      <c r="G36" t="s">
        <v>139</v>
      </c>
      <c r="J36" t="s">
        <v>538</v>
      </c>
      <c r="K36" t="s">
        <v>539</v>
      </c>
      <c r="L36" t="s">
        <v>540</v>
      </c>
      <c r="M36" t="s">
        <v>48</v>
      </c>
      <c r="N36" t="s">
        <v>121</v>
      </c>
      <c r="O36" t="s">
        <v>94</v>
      </c>
      <c r="P36" t="s">
        <v>46</v>
      </c>
      <c r="AE36">
        <v>55.404612999999998</v>
      </c>
      <c r="AF36">
        <v>43.834485999999998</v>
      </c>
    </row>
    <row r="37" spans="1:32" x14ac:dyDescent="0.25">
      <c r="A37" t="str">
        <f>"10837314884337857"</f>
        <v>10837314884337857</v>
      </c>
      <c r="B37" t="s">
        <v>542</v>
      </c>
      <c r="C37" t="s">
        <v>541</v>
      </c>
      <c r="D37" t="s">
        <v>543</v>
      </c>
      <c r="E37" t="s">
        <v>544</v>
      </c>
      <c r="G37" t="s">
        <v>545</v>
      </c>
      <c r="H37">
        <v>173009</v>
      </c>
      <c r="I37" t="s">
        <v>546</v>
      </c>
      <c r="K37" t="s">
        <v>547</v>
      </c>
      <c r="L37" t="s">
        <v>548</v>
      </c>
      <c r="M37" t="s">
        <v>48</v>
      </c>
      <c r="N37" t="s">
        <v>56</v>
      </c>
      <c r="O37" t="s">
        <v>85</v>
      </c>
      <c r="P37" t="s">
        <v>46</v>
      </c>
      <c r="U37" t="s">
        <v>549</v>
      </c>
      <c r="V37" t="s">
        <v>550</v>
      </c>
      <c r="AE37">
        <v>58.515523999999999</v>
      </c>
      <c r="AF37">
        <v>31.245626000000001</v>
      </c>
    </row>
    <row r="38" spans="1:32" x14ac:dyDescent="0.25">
      <c r="A38" t="str">
        <f>"141265769354442"</f>
        <v>141265769354442</v>
      </c>
      <c r="B38" t="s">
        <v>551</v>
      </c>
      <c r="C38" t="s">
        <v>552</v>
      </c>
      <c r="D38" t="s">
        <v>553</v>
      </c>
      <c r="E38" t="s">
        <v>554</v>
      </c>
      <c r="G38" t="s">
        <v>434</v>
      </c>
      <c r="H38">
        <v>633004</v>
      </c>
      <c r="I38" t="s">
        <v>555</v>
      </c>
      <c r="J38" t="s">
        <v>556</v>
      </c>
      <c r="K38" t="s">
        <v>557</v>
      </c>
      <c r="L38" t="s">
        <v>558</v>
      </c>
      <c r="M38" t="s">
        <v>145</v>
      </c>
      <c r="N38" t="s">
        <v>559</v>
      </c>
      <c r="O38" t="s">
        <v>249</v>
      </c>
      <c r="P38" t="s">
        <v>55</v>
      </c>
      <c r="AE38">
        <v>54.746969</v>
      </c>
      <c r="AF38">
        <v>83.137124999999997</v>
      </c>
    </row>
    <row r="39" spans="1:32" x14ac:dyDescent="0.25">
      <c r="A39" t="str">
        <f>"282003258191465"</f>
        <v>282003258191465</v>
      </c>
      <c r="B39" t="s">
        <v>561</v>
      </c>
      <c r="C39" t="s">
        <v>562</v>
      </c>
      <c r="D39" t="s">
        <v>563</v>
      </c>
      <c r="E39" t="s">
        <v>402</v>
      </c>
      <c r="G39" t="s">
        <v>517</v>
      </c>
      <c r="H39">
        <v>646885</v>
      </c>
      <c r="I39" t="s">
        <v>564</v>
      </c>
      <c r="J39" t="s">
        <v>565</v>
      </c>
      <c r="K39" t="s">
        <v>566</v>
      </c>
      <c r="L39" t="s">
        <v>567</v>
      </c>
      <c r="M39" t="s">
        <v>58</v>
      </c>
      <c r="N39" t="s">
        <v>568</v>
      </c>
      <c r="O39" t="s">
        <v>148</v>
      </c>
      <c r="P39" t="s">
        <v>55</v>
      </c>
      <c r="AE39">
        <v>54.818798999999999</v>
      </c>
      <c r="AF39">
        <v>73.149659</v>
      </c>
    </row>
    <row r="40" spans="1:32" x14ac:dyDescent="0.25">
      <c r="A40" t="str">
        <f>"6755927722033244"</f>
        <v>6755927722033244</v>
      </c>
      <c r="B40" t="s">
        <v>573</v>
      </c>
      <c r="C40" t="s">
        <v>570</v>
      </c>
      <c r="D40" t="s">
        <v>571</v>
      </c>
      <c r="E40" t="s">
        <v>572</v>
      </c>
      <c r="F40" t="s">
        <v>73</v>
      </c>
      <c r="G40" t="s">
        <v>574</v>
      </c>
      <c r="H40">
        <v>460000</v>
      </c>
      <c r="I40" t="s">
        <v>575</v>
      </c>
      <c r="K40" t="s">
        <v>576</v>
      </c>
      <c r="L40" t="s">
        <v>577</v>
      </c>
      <c r="M40" t="s">
        <v>39</v>
      </c>
      <c r="N40" t="s">
        <v>90</v>
      </c>
      <c r="O40" t="s">
        <v>64</v>
      </c>
      <c r="P40" t="s">
        <v>78</v>
      </c>
      <c r="T40" t="s">
        <v>578</v>
      </c>
      <c r="U40" t="s">
        <v>579</v>
      </c>
      <c r="V40" t="s">
        <v>580</v>
      </c>
      <c r="W40" t="s">
        <v>581</v>
      </c>
      <c r="AE40">
        <v>51.770626999999998</v>
      </c>
      <c r="AF40">
        <v>55.103062999999999</v>
      </c>
    </row>
    <row r="41" spans="1:32" x14ac:dyDescent="0.25">
      <c r="A41" t="str">
        <f>"9992889954206351"</f>
        <v>9992889954206351</v>
      </c>
      <c r="B41" t="s">
        <v>586</v>
      </c>
      <c r="C41" t="s">
        <v>583</v>
      </c>
      <c r="D41" t="s">
        <v>584</v>
      </c>
      <c r="E41" t="s">
        <v>585</v>
      </c>
      <c r="F41" t="s">
        <v>401</v>
      </c>
      <c r="G41" t="s">
        <v>587</v>
      </c>
      <c r="H41">
        <v>302026</v>
      </c>
      <c r="I41" t="s">
        <v>588</v>
      </c>
      <c r="J41" t="s">
        <v>589</v>
      </c>
      <c r="K41" t="s">
        <v>590</v>
      </c>
      <c r="L41" t="s">
        <v>591</v>
      </c>
      <c r="M41" t="s">
        <v>48</v>
      </c>
      <c r="N41" t="s">
        <v>138</v>
      </c>
      <c r="O41" t="s">
        <v>100</v>
      </c>
      <c r="P41" t="s">
        <v>79</v>
      </c>
      <c r="Q41" t="s">
        <v>592</v>
      </c>
      <c r="V41" t="s">
        <v>593</v>
      </c>
      <c r="AE41">
        <v>52.954521</v>
      </c>
      <c r="AF41">
        <v>36.062707000000003</v>
      </c>
    </row>
    <row r="42" spans="1:32" x14ac:dyDescent="0.25">
      <c r="A42" t="str">
        <f>"5911502791967916"</f>
        <v>5911502791967916</v>
      </c>
      <c r="B42" t="s">
        <v>595</v>
      </c>
      <c r="C42" t="s">
        <v>594</v>
      </c>
      <c r="D42" t="s">
        <v>596</v>
      </c>
      <c r="E42" t="s">
        <v>233</v>
      </c>
      <c r="G42" t="s">
        <v>597</v>
      </c>
      <c r="H42">
        <v>442780</v>
      </c>
      <c r="I42" t="s">
        <v>598</v>
      </c>
      <c r="J42" t="s">
        <v>599</v>
      </c>
      <c r="K42" t="s">
        <v>600</v>
      </c>
      <c r="L42" t="s">
        <v>601</v>
      </c>
      <c r="M42" t="s">
        <v>110</v>
      </c>
      <c r="N42" t="s">
        <v>602</v>
      </c>
      <c r="O42" t="s">
        <v>92</v>
      </c>
      <c r="P42" t="s">
        <v>79</v>
      </c>
      <c r="Q42">
        <v>79273754735</v>
      </c>
      <c r="R42">
        <v>79273754735</v>
      </c>
      <c r="AE42">
        <v>53.283268999999997</v>
      </c>
      <c r="AF42">
        <v>45.028852000000001</v>
      </c>
    </row>
    <row r="43" spans="1:32" x14ac:dyDescent="0.25">
      <c r="A43" t="str">
        <f>"14355752093221690"</f>
        <v>14355752093221690</v>
      </c>
      <c r="B43" t="s">
        <v>606</v>
      </c>
      <c r="C43" t="s">
        <v>603</v>
      </c>
      <c r="D43" t="s">
        <v>604</v>
      </c>
      <c r="E43" t="s">
        <v>605</v>
      </c>
      <c r="G43" t="s">
        <v>607</v>
      </c>
      <c r="H43">
        <v>618400</v>
      </c>
      <c r="I43" t="s">
        <v>608</v>
      </c>
      <c r="K43" t="s">
        <v>609</v>
      </c>
      <c r="L43" t="s">
        <v>610</v>
      </c>
      <c r="M43" t="s">
        <v>611</v>
      </c>
      <c r="N43" t="s">
        <v>612</v>
      </c>
      <c r="O43" t="s">
        <v>97</v>
      </c>
      <c r="P43" t="s">
        <v>79</v>
      </c>
      <c r="AE43">
        <v>59.413376</v>
      </c>
      <c r="AF43">
        <v>56.792535999999998</v>
      </c>
    </row>
    <row r="44" spans="1:32" x14ac:dyDescent="0.25">
      <c r="A44" t="str">
        <f>"3518965489881938"</f>
        <v>3518965489881938</v>
      </c>
      <c r="B44" t="s">
        <v>616</v>
      </c>
      <c r="C44" t="s">
        <v>613</v>
      </c>
      <c r="D44" t="s">
        <v>614</v>
      </c>
      <c r="E44" t="s">
        <v>615</v>
      </c>
      <c r="G44" t="s">
        <v>617</v>
      </c>
      <c r="H44">
        <v>692771</v>
      </c>
      <c r="I44" t="s">
        <v>618</v>
      </c>
      <c r="J44" t="s">
        <v>619</v>
      </c>
      <c r="K44" t="s">
        <v>620</v>
      </c>
      <c r="L44" t="s">
        <v>621</v>
      </c>
      <c r="M44" t="s">
        <v>153</v>
      </c>
      <c r="N44" t="s">
        <v>622</v>
      </c>
      <c r="O44" t="s">
        <v>167</v>
      </c>
      <c r="P44" t="s">
        <v>55</v>
      </c>
      <c r="Q44">
        <v>79089944405</v>
      </c>
      <c r="U44" t="s">
        <v>623</v>
      </c>
      <c r="AE44">
        <v>43.334288999999998</v>
      </c>
      <c r="AF44">
        <v>132.12579600000001</v>
      </c>
    </row>
    <row r="45" spans="1:32" x14ac:dyDescent="0.25">
      <c r="A45" t="str">
        <f>"70000001031615390"</f>
        <v>70000001031615390</v>
      </c>
      <c r="B45" t="s">
        <v>630</v>
      </c>
      <c r="C45" t="s">
        <v>624</v>
      </c>
      <c r="D45" t="s">
        <v>628</v>
      </c>
      <c r="E45" t="s">
        <v>629</v>
      </c>
      <c r="G45" t="s">
        <v>631</v>
      </c>
      <c r="J45" t="s">
        <v>632</v>
      </c>
      <c r="K45" t="s">
        <v>633</v>
      </c>
      <c r="L45" t="s">
        <v>634</v>
      </c>
      <c r="M45" t="s">
        <v>83</v>
      </c>
      <c r="N45" t="s">
        <v>188</v>
      </c>
      <c r="O45" t="s">
        <v>53</v>
      </c>
      <c r="P45" t="s">
        <v>46</v>
      </c>
      <c r="Q45">
        <v>79212124809</v>
      </c>
      <c r="R45">
        <v>79212124809</v>
      </c>
      <c r="U45" t="s">
        <v>635</v>
      </c>
      <c r="V45" t="s">
        <v>636</v>
      </c>
      <c r="AE45">
        <v>57.708818000000001</v>
      </c>
      <c r="AF45">
        <v>27.858159000000001</v>
      </c>
    </row>
    <row r="46" spans="1:32" x14ac:dyDescent="0.25">
      <c r="A46" t="str">
        <f>"70000001023075824"</f>
        <v>70000001023075824</v>
      </c>
      <c r="B46" t="s">
        <v>638</v>
      </c>
      <c r="C46" t="s">
        <v>637</v>
      </c>
      <c r="D46" t="s">
        <v>639</v>
      </c>
      <c r="E46" t="s">
        <v>640</v>
      </c>
      <c r="G46" t="s">
        <v>641</v>
      </c>
      <c r="J46" t="s">
        <v>642</v>
      </c>
      <c r="K46" t="s">
        <v>643</v>
      </c>
      <c r="L46" t="s">
        <v>644</v>
      </c>
      <c r="M46" t="s">
        <v>133</v>
      </c>
      <c r="N46" t="s">
        <v>514</v>
      </c>
      <c r="O46" t="s">
        <v>144</v>
      </c>
      <c r="P46" t="s">
        <v>55</v>
      </c>
      <c r="Q46">
        <v>79604363471</v>
      </c>
      <c r="AE46">
        <v>44.574649999999998</v>
      </c>
      <c r="AF46">
        <v>40.132187000000002</v>
      </c>
    </row>
    <row r="47" spans="1:32" x14ac:dyDescent="0.25">
      <c r="A47" t="str">
        <f>"3800440466572463"</f>
        <v>3800440466572463</v>
      </c>
      <c r="B47" t="s">
        <v>123</v>
      </c>
      <c r="C47" t="s">
        <v>645</v>
      </c>
      <c r="D47" t="s">
        <v>646</v>
      </c>
      <c r="E47" t="s">
        <v>647</v>
      </c>
      <c r="G47" t="s">
        <v>648</v>
      </c>
      <c r="H47">
        <v>649000</v>
      </c>
      <c r="J47" t="s">
        <v>649</v>
      </c>
      <c r="K47" t="s">
        <v>650</v>
      </c>
      <c r="L47" t="s">
        <v>124</v>
      </c>
      <c r="M47" t="s">
        <v>125</v>
      </c>
      <c r="N47" t="s">
        <v>126</v>
      </c>
      <c r="O47" t="s">
        <v>103</v>
      </c>
      <c r="P47" t="s">
        <v>55</v>
      </c>
      <c r="Q47">
        <v>79069703939</v>
      </c>
      <c r="AE47">
        <v>51.956882</v>
      </c>
      <c r="AF47">
        <v>85.966618999999994</v>
      </c>
    </row>
    <row r="48" spans="1:32" x14ac:dyDescent="0.25">
      <c r="A48" t="str">
        <f>"70000001038168480"</f>
        <v>70000001038168480</v>
      </c>
      <c r="B48" t="s">
        <v>654</v>
      </c>
      <c r="C48" t="s">
        <v>651</v>
      </c>
      <c r="D48" t="s">
        <v>652</v>
      </c>
      <c r="E48" t="s">
        <v>653</v>
      </c>
      <c r="G48" t="s">
        <v>655</v>
      </c>
      <c r="I48" t="s">
        <v>656</v>
      </c>
      <c r="K48" t="s">
        <v>657</v>
      </c>
      <c r="L48" t="s">
        <v>658</v>
      </c>
      <c r="M48" t="s">
        <v>39</v>
      </c>
      <c r="N48" t="s">
        <v>40</v>
      </c>
      <c r="O48" t="s">
        <v>84</v>
      </c>
      <c r="P48" t="s">
        <v>46</v>
      </c>
      <c r="V48" t="s">
        <v>659</v>
      </c>
      <c r="W48" t="s">
        <v>660</v>
      </c>
      <c r="AE48">
        <v>54.407819000000003</v>
      </c>
      <c r="AF48">
        <v>56.785145</v>
      </c>
    </row>
    <row r="49" spans="1:32" x14ac:dyDescent="0.25">
      <c r="A49" t="str">
        <f>"70000001030445659"</f>
        <v>70000001030445659</v>
      </c>
      <c r="B49" t="s">
        <v>311</v>
      </c>
      <c r="C49" t="s">
        <v>661</v>
      </c>
      <c r="D49" t="s">
        <v>662</v>
      </c>
      <c r="E49" t="s">
        <v>663</v>
      </c>
      <c r="G49" t="s">
        <v>664</v>
      </c>
      <c r="H49">
        <v>671624</v>
      </c>
      <c r="I49" t="s">
        <v>665</v>
      </c>
      <c r="K49" t="s">
        <v>666</v>
      </c>
      <c r="L49" t="s">
        <v>667</v>
      </c>
      <c r="M49" t="s">
        <v>39</v>
      </c>
      <c r="N49" t="s">
        <v>40</v>
      </c>
      <c r="O49" t="s">
        <v>80</v>
      </c>
      <c r="P49" t="s">
        <v>46</v>
      </c>
      <c r="T49" t="s">
        <v>668</v>
      </c>
      <c r="U49" t="s">
        <v>338</v>
      </c>
      <c r="V49" t="s">
        <v>339</v>
      </c>
      <c r="AE49">
        <v>53.406737999999997</v>
      </c>
      <c r="AF49">
        <v>109.04294899999999</v>
      </c>
    </row>
    <row r="50" spans="1:32" x14ac:dyDescent="0.25">
      <c r="A50" t="str">
        <f>"70000001045562200"</f>
        <v>70000001045562200</v>
      </c>
      <c r="B50" t="s">
        <v>672</v>
      </c>
      <c r="C50" t="s">
        <v>669</v>
      </c>
      <c r="D50" t="s">
        <v>670</v>
      </c>
      <c r="E50" t="s">
        <v>671</v>
      </c>
      <c r="G50" t="s">
        <v>673</v>
      </c>
      <c r="J50" t="s">
        <v>674</v>
      </c>
      <c r="K50" t="s">
        <v>675</v>
      </c>
      <c r="L50" t="s">
        <v>676</v>
      </c>
      <c r="M50" t="s">
        <v>39</v>
      </c>
      <c r="N50" t="s">
        <v>98</v>
      </c>
      <c r="O50" t="s">
        <v>41</v>
      </c>
      <c r="P50" t="s">
        <v>46</v>
      </c>
      <c r="AE50">
        <v>42.100465999999997</v>
      </c>
      <c r="AF50">
        <v>48.210529000000001</v>
      </c>
    </row>
    <row r="51" spans="1:32" x14ac:dyDescent="0.25">
      <c r="A51" t="str">
        <f>"70000001023561274"</f>
        <v>70000001023561274</v>
      </c>
      <c r="B51" t="s">
        <v>680</v>
      </c>
      <c r="C51" t="s">
        <v>677</v>
      </c>
      <c r="D51" t="s">
        <v>678</v>
      </c>
      <c r="E51" t="s">
        <v>679</v>
      </c>
      <c r="G51" t="s">
        <v>681</v>
      </c>
      <c r="I51" t="s">
        <v>682</v>
      </c>
      <c r="J51" t="s">
        <v>683</v>
      </c>
      <c r="K51" t="s">
        <v>684</v>
      </c>
      <c r="L51" t="s">
        <v>685</v>
      </c>
      <c r="M51" t="s">
        <v>96</v>
      </c>
      <c r="N51" t="s">
        <v>150</v>
      </c>
      <c r="O51" t="s">
        <v>50</v>
      </c>
      <c r="P51" t="s">
        <v>55</v>
      </c>
      <c r="Q51">
        <v>79176885142</v>
      </c>
      <c r="V51" t="s">
        <v>686</v>
      </c>
      <c r="AE51">
        <v>46.304073000000002</v>
      </c>
      <c r="AF51">
        <v>44.265692999999999</v>
      </c>
    </row>
    <row r="52" spans="1:32" x14ac:dyDescent="0.25">
      <c r="A52" t="str">
        <f>"11259527349403656"</f>
        <v>11259527349403656</v>
      </c>
      <c r="B52" t="s">
        <v>688</v>
      </c>
      <c r="C52" t="s">
        <v>687</v>
      </c>
      <c r="D52" t="s">
        <v>689</v>
      </c>
      <c r="E52" t="s">
        <v>690</v>
      </c>
      <c r="F52" t="s">
        <v>691</v>
      </c>
      <c r="G52" t="s">
        <v>431</v>
      </c>
      <c r="H52">
        <v>185005</v>
      </c>
      <c r="I52" t="s">
        <v>692</v>
      </c>
      <c r="J52" t="s">
        <v>693</v>
      </c>
      <c r="K52" t="s">
        <v>694</v>
      </c>
      <c r="L52" t="s">
        <v>695</v>
      </c>
      <c r="M52" t="s">
        <v>39</v>
      </c>
      <c r="N52" t="s">
        <v>40</v>
      </c>
      <c r="O52" t="s">
        <v>41</v>
      </c>
      <c r="P52" t="s">
        <v>46</v>
      </c>
      <c r="V52" t="s">
        <v>696</v>
      </c>
      <c r="AE52">
        <v>61.781412000000003</v>
      </c>
      <c r="AF52">
        <v>34.395330999999999</v>
      </c>
    </row>
    <row r="53" spans="1:32" x14ac:dyDescent="0.25">
      <c r="A53" t="str">
        <f>"70000001034525300"</f>
        <v>70000001034525300</v>
      </c>
      <c r="B53" t="s">
        <v>132</v>
      </c>
      <c r="C53" t="s">
        <v>697</v>
      </c>
      <c r="D53" t="s">
        <v>698</v>
      </c>
      <c r="E53" t="s">
        <v>699</v>
      </c>
      <c r="G53" t="s">
        <v>700</v>
      </c>
      <c r="H53">
        <v>169500</v>
      </c>
      <c r="I53" t="s">
        <v>128</v>
      </c>
      <c r="K53" t="s">
        <v>701</v>
      </c>
      <c r="L53" t="s">
        <v>129</v>
      </c>
      <c r="M53" t="s">
        <v>39</v>
      </c>
      <c r="N53" t="s">
        <v>40</v>
      </c>
      <c r="O53" t="s">
        <v>41</v>
      </c>
      <c r="P53" t="s">
        <v>46</v>
      </c>
      <c r="T53" t="s">
        <v>130</v>
      </c>
      <c r="V53" t="s">
        <v>131</v>
      </c>
      <c r="W53" t="s">
        <v>151</v>
      </c>
      <c r="AE53">
        <v>63.604269000000002</v>
      </c>
      <c r="AF53">
        <v>53.866562000000002</v>
      </c>
    </row>
    <row r="54" spans="1:32" x14ac:dyDescent="0.25">
      <c r="A54" t="str">
        <f>"70000001025341622"</f>
        <v>70000001025341622</v>
      </c>
      <c r="B54" t="s">
        <v>705</v>
      </c>
      <c r="C54" t="s">
        <v>702</v>
      </c>
      <c r="D54" t="s">
        <v>703</v>
      </c>
      <c r="E54" t="s">
        <v>704</v>
      </c>
      <c r="G54" t="s">
        <v>706</v>
      </c>
      <c r="I54" t="s">
        <v>707</v>
      </c>
      <c r="K54" t="s">
        <v>708</v>
      </c>
      <c r="L54" t="s">
        <v>709</v>
      </c>
      <c r="M54" t="s">
        <v>710</v>
      </c>
      <c r="N54" t="s">
        <v>711</v>
      </c>
      <c r="O54" t="s">
        <v>54</v>
      </c>
      <c r="P54" t="s">
        <v>63</v>
      </c>
      <c r="Q54">
        <v>79787940420</v>
      </c>
      <c r="U54" t="s">
        <v>712</v>
      </c>
      <c r="V54" t="s">
        <v>713</v>
      </c>
      <c r="AE54">
        <v>45.200100999999997</v>
      </c>
      <c r="AF54">
        <v>33.371051000000001</v>
      </c>
    </row>
    <row r="55" spans="1:32" x14ac:dyDescent="0.25">
      <c r="A55" t="str">
        <f>"2956015536633279"</f>
        <v>2956015536633279</v>
      </c>
      <c r="B55" t="s">
        <v>717</v>
      </c>
      <c r="C55" t="s">
        <v>714</v>
      </c>
      <c r="D55" t="s">
        <v>715</v>
      </c>
      <c r="E55" t="s">
        <v>716</v>
      </c>
      <c r="G55" t="s">
        <v>718</v>
      </c>
      <c r="H55">
        <v>425000</v>
      </c>
      <c r="I55" t="s">
        <v>719</v>
      </c>
      <c r="K55" t="s">
        <v>720</v>
      </c>
      <c r="L55" t="s">
        <v>721</v>
      </c>
      <c r="M55" t="s">
        <v>75</v>
      </c>
      <c r="N55" t="s">
        <v>171</v>
      </c>
      <c r="O55" t="s">
        <v>54</v>
      </c>
      <c r="P55" t="s">
        <v>55</v>
      </c>
      <c r="U55" t="s">
        <v>722</v>
      </c>
      <c r="V55" t="s">
        <v>723</v>
      </c>
      <c r="AE55">
        <v>55.861257000000002</v>
      </c>
      <c r="AF55">
        <v>48.378096999999997</v>
      </c>
    </row>
    <row r="56" spans="1:32" x14ac:dyDescent="0.25">
      <c r="A56" t="str">
        <f>"11963215791410117"</f>
        <v>11963215791410117</v>
      </c>
      <c r="B56" t="s">
        <v>727</v>
      </c>
      <c r="C56" t="s">
        <v>724</v>
      </c>
      <c r="D56" t="s">
        <v>725</v>
      </c>
      <c r="E56" t="s">
        <v>726</v>
      </c>
      <c r="G56" t="s">
        <v>437</v>
      </c>
      <c r="H56">
        <v>431440</v>
      </c>
      <c r="J56" t="s">
        <v>728</v>
      </c>
      <c r="K56" t="s">
        <v>729</v>
      </c>
      <c r="M56" t="s">
        <v>730</v>
      </c>
      <c r="N56" t="s">
        <v>731</v>
      </c>
      <c r="O56" t="s">
        <v>62</v>
      </c>
      <c r="P56" t="s">
        <v>79</v>
      </c>
      <c r="V56" t="s">
        <v>732</v>
      </c>
      <c r="Z56" t="s">
        <v>733</v>
      </c>
      <c r="AE56">
        <v>54.057409</v>
      </c>
      <c r="AF56">
        <v>44.948768999999999</v>
      </c>
    </row>
    <row r="57" spans="1:32" x14ac:dyDescent="0.25">
      <c r="A57" t="str">
        <f>"70000001038182485"</f>
        <v>70000001038182485</v>
      </c>
      <c r="B57" t="s">
        <v>738</v>
      </c>
      <c r="C57" t="s">
        <v>734</v>
      </c>
      <c r="D57" t="s">
        <v>735</v>
      </c>
      <c r="E57" t="s">
        <v>736</v>
      </c>
      <c r="G57" t="s">
        <v>737</v>
      </c>
      <c r="H57">
        <v>678030</v>
      </c>
      <c r="I57" t="s">
        <v>739</v>
      </c>
      <c r="K57" t="s">
        <v>740</v>
      </c>
      <c r="L57" t="s">
        <v>741</v>
      </c>
      <c r="M57" t="s">
        <v>120</v>
      </c>
      <c r="N57" t="s">
        <v>742</v>
      </c>
      <c r="O57" t="s">
        <v>62</v>
      </c>
      <c r="P57" t="s">
        <v>46</v>
      </c>
      <c r="Q57">
        <v>79142708437</v>
      </c>
      <c r="T57" t="s">
        <v>743</v>
      </c>
      <c r="U57" t="s">
        <v>744</v>
      </c>
      <c r="AE57">
        <v>62.098596999999998</v>
      </c>
      <c r="AF57">
        <v>126.696417</v>
      </c>
    </row>
    <row r="58" spans="1:32" x14ac:dyDescent="0.25">
      <c r="A58" t="str">
        <f>"70000001022578485"</f>
        <v>70000001022578485</v>
      </c>
      <c r="B58" t="s">
        <v>747</v>
      </c>
      <c r="C58" t="s">
        <v>344</v>
      </c>
      <c r="D58" t="s">
        <v>745</v>
      </c>
      <c r="E58" t="s">
        <v>746</v>
      </c>
      <c r="F58" t="s">
        <v>748</v>
      </c>
      <c r="G58" t="s">
        <v>749</v>
      </c>
      <c r="I58" t="s">
        <v>750</v>
      </c>
      <c r="J58" t="s">
        <v>751</v>
      </c>
      <c r="K58" t="s">
        <v>752</v>
      </c>
      <c r="L58" t="s">
        <v>753</v>
      </c>
      <c r="M58" t="s">
        <v>272</v>
      </c>
      <c r="N58" t="s">
        <v>273</v>
      </c>
      <c r="O58" t="s">
        <v>135</v>
      </c>
      <c r="P58" t="s">
        <v>55</v>
      </c>
      <c r="U58" t="s">
        <v>754</v>
      </c>
      <c r="V58" t="s">
        <v>755</v>
      </c>
      <c r="AE58">
        <v>43.027085</v>
      </c>
      <c r="AF58">
        <v>44.687849999999997</v>
      </c>
    </row>
    <row r="59" spans="1:32" x14ac:dyDescent="0.25">
      <c r="A59" t="str">
        <f>"70000001006687692"</f>
        <v>70000001006687692</v>
      </c>
      <c r="B59" t="s">
        <v>759</v>
      </c>
      <c r="C59" t="s">
        <v>756</v>
      </c>
      <c r="D59" t="s">
        <v>757</v>
      </c>
      <c r="E59" t="s">
        <v>758</v>
      </c>
      <c r="G59" t="s">
        <v>436</v>
      </c>
      <c r="H59">
        <v>423465</v>
      </c>
      <c r="I59" t="s">
        <v>760</v>
      </c>
      <c r="J59" t="s">
        <v>761</v>
      </c>
      <c r="K59" t="s">
        <v>762</v>
      </c>
      <c r="L59" t="s">
        <v>763</v>
      </c>
      <c r="M59" t="s">
        <v>93</v>
      </c>
      <c r="N59" t="s">
        <v>764</v>
      </c>
      <c r="O59" t="s">
        <v>88</v>
      </c>
      <c r="P59" t="s">
        <v>106</v>
      </c>
      <c r="Q59">
        <v>79172682209</v>
      </c>
      <c r="R59">
        <v>79172682209</v>
      </c>
      <c r="AE59">
        <v>54.910921999999999</v>
      </c>
      <c r="AF59">
        <v>52.302038000000003</v>
      </c>
    </row>
    <row r="60" spans="1:32" x14ac:dyDescent="0.25">
      <c r="A60" t="str">
        <f>"70000001027025807"</f>
        <v>70000001027025807</v>
      </c>
      <c r="B60" t="s">
        <v>149</v>
      </c>
      <c r="C60" t="s">
        <v>766</v>
      </c>
      <c r="D60" t="s">
        <v>767</v>
      </c>
      <c r="E60" t="s">
        <v>768</v>
      </c>
      <c r="G60" t="s">
        <v>769</v>
      </c>
      <c r="J60" t="s">
        <v>770</v>
      </c>
      <c r="K60" t="s">
        <v>771</v>
      </c>
      <c r="L60" t="s">
        <v>772</v>
      </c>
      <c r="M60" t="s">
        <v>95</v>
      </c>
      <c r="N60" t="s">
        <v>156</v>
      </c>
      <c r="O60" t="s">
        <v>186</v>
      </c>
      <c r="P60" t="s">
        <v>55</v>
      </c>
      <c r="Q60">
        <v>79133595543</v>
      </c>
      <c r="R60">
        <v>79133595543</v>
      </c>
      <c r="U60" t="s">
        <v>773</v>
      </c>
      <c r="AE60">
        <v>51.719110999999998</v>
      </c>
      <c r="AF60">
        <v>94.434603999999993</v>
      </c>
    </row>
    <row r="61" spans="1:32" x14ac:dyDescent="0.25">
      <c r="A61" t="str">
        <f>"9711414977495937"</f>
        <v>9711414977495937</v>
      </c>
      <c r="B61" t="s">
        <v>777</v>
      </c>
      <c r="C61" t="s">
        <v>774</v>
      </c>
      <c r="D61" t="s">
        <v>775</v>
      </c>
      <c r="E61" t="s">
        <v>776</v>
      </c>
      <c r="G61" t="s">
        <v>516</v>
      </c>
      <c r="H61">
        <v>655017</v>
      </c>
      <c r="I61" t="s">
        <v>778</v>
      </c>
      <c r="K61" t="s">
        <v>779</v>
      </c>
      <c r="L61" t="s">
        <v>780</v>
      </c>
      <c r="M61" t="s">
        <v>781</v>
      </c>
      <c r="N61" t="s">
        <v>782</v>
      </c>
      <c r="O61" t="s">
        <v>50</v>
      </c>
      <c r="P61" t="s">
        <v>55</v>
      </c>
      <c r="AE61">
        <v>53.715848000000001</v>
      </c>
      <c r="AF61">
        <v>91.445667</v>
      </c>
    </row>
    <row r="62" spans="1:32" x14ac:dyDescent="0.25">
      <c r="A62" t="str">
        <f>"70000001023763948"</f>
        <v>70000001023763948</v>
      </c>
      <c r="B62" t="s">
        <v>786</v>
      </c>
      <c r="C62" t="s">
        <v>783</v>
      </c>
      <c r="D62" t="s">
        <v>784</v>
      </c>
      <c r="E62" t="s">
        <v>785</v>
      </c>
      <c r="G62" t="s">
        <v>787</v>
      </c>
      <c r="H62">
        <v>346787</v>
      </c>
      <c r="J62" t="s">
        <v>788</v>
      </c>
      <c r="K62" t="s">
        <v>789</v>
      </c>
      <c r="M62" t="s">
        <v>48</v>
      </c>
      <c r="N62" t="s">
        <v>134</v>
      </c>
      <c r="O62" t="s">
        <v>790</v>
      </c>
      <c r="P62" t="s">
        <v>46</v>
      </c>
      <c r="Q62" t="s">
        <v>791</v>
      </c>
      <c r="U62" t="s">
        <v>792</v>
      </c>
      <c r="V62" t="s">
        <v>793</v>
      </c>
      <c r="W62" t="s">
        <v>794</v>
      </c>
      <c r="AE62">
        <v>47.104595000000003</v>
      </c>
      <c r="AF62">
        <v>39.423929999999999</v>
      </c>
    </row>
    <row r="63" spans="1:32" x14ac:dyDescent="0.25">
      <c r="A63" t="str">
        <f>"70000001043206153"</f>
        <v>70000001043206153</v>
      </c>
      <c r="B63" t="s">
        <v>796</v>
      </c>
      <c r="C63" t="s">
        <v>795</v>
      </c>
      <c r="D63" t="s">
        <v>155</v>
      </c>
      <c r="E63" t="s">
        <v>801</v>
      </c>
      <c r="G63" t="s">
        <v>235</v>
      </c>
      <c r="I63" t="s">
        <v>802</v>
      </c>
      <c r="K63" t="s">
        <v>803</v>
      </c>
      <c r="L63" t="s">
        <v>797</v>
      </c>
      <c r="M63" t="s">
        <v>48</v>
      </c>
      <c r="N63" t="s">
        <v>87</v>
      </c>
      <c r="O63" t="s">
        <v>438</v>
      </c>
      <c r="P63" t="s">
        <v>46</v>
      </c>
      <c r="T63" t="s">
        <v>798</v>
      </c>
      <c r="U63" t="s">
        <v>799</v>
      </c>
      <c r="V63" t="s">
        <v>800</v>
      </c>
      <c r="AE63">
        <v>54.230420000000002</v>
      </c>
      <c r="AF63">
        <v>39.020274000000001</v>
      </c>
    </row>
    <row r="64" spans="1:32" x14ac:dyDescent="0.25">
      <c r="A64" t="str">
        <f>"70000001047184653"</f>
        <v>70000001047184653</v>
      </c>
      <c r="B64" t="s">
        <v>807</v>
      </c>
      <c r="C64" t="s">
        <v>804</v>
      </c>
      <c r="D64" t="s">
        <v>805</v>
      </c>
      <c r="E64" t="s">
        <v>806</v>
      </c>
      <c r="G64" t="s">
        <v>810</v>
      </c>
      <c r="J64" t="s">
        <v>811</v>
      </c>
      <c r="K64" t="s">
        <v>812</v>
      </c>
      <c r="M64" t="s">
        <v>60</v>
      </c>
      <c r="N64" t="s">
        <v>231</v>
      </c>
      <c r="P64" t="s">
        <v>46</v>
      </c>
      <c r="U64" t="s">
        <v>808</v>
      </c>
      <c r="V64" t="s">
        <v>809</v>
      </c>
      <c r="AE64">
        <v>52.979927000000004</v>
      </c>
      <c r="AF64">
        <v>49.432662999999998</v>
      </c>
    </row>
    <row r="65" spans="1:32" x14ac:dyDescent="0.25">
      <c r="A65" t="str">
        <f>"70000001024537725"</f>
        <v>70000001024537725</v>
      </c>
      <c r="B65" t="s">
        <v>814</v>
      </c>
      <c r="C65" t="s">
        <v>813</v>
      </c>
      <c r="D65" t="s">
        <v>815</v>
      </c>
      <c r="E65" t="s">
        <v>816</v>
      </c>
      <c r="G65" t="s">
        <v>817</v>
      </c>
      <c r="I65" t="s">
        <v>818</v>
      </c>
      <c r="K65" t="s">
        <v>819</v>
      </c>
      <c r="L65" t="s">
        <v>820</v>
      </c>
      <c r="M65" t="s">
        <v>48</v>
      </c>
      <c r="N65" t="s">
        <v>136</v>
      </c>
      <c r="O65" t="s">
        <v>81</v>
      </c>
      <c r="P65" t="s">
        <v>79</v>
      </c>
      <c r="AE65">
        <v>51.997450000000001</v>
      </c>
      <c r="AF65">
        <v>47.809283999999998</v>
      </c>
    </row>
    <row r="66" spans="1:32" x14ac:dyDescent="0.25">
      <c r="A66" t="str">
        <f>"12385428256733311"</f>
        <v>12385428256733311</v>
      </c>
      <c r="B66" t="s">
        <v>187</v>
      </c>
      <c r="C66" t="s">
        <v>821</v>
      </c>
      <c r="D66" t="s">
        <v>822</v>
      </c>
      <c r="E66" t="s">
        <v>823</v>
      </c>
      <c r="G66" t="s">
        <v>560</v>
      </c>
      <c r="H66">
        <v>694030</v>
      </c>
      <c r="I66" t="s">
        <v>824</v>
      </c>
      <c r="K66" t="s">
        <v>825</v>
      </c>
      <c r="M66" t="s">
        <v>39</v>
      </c>
      <c r="N66" t="s">
        <v>52</v>
      </c>
      <c r="O66" t="s">
        <v>41</v>
      </c>
      <c r="AE66">
        <v>46.719548000000003</v>
      </c>
      <c r="AF66">
        <v>142.51879400000001</v>
      </c>
    </row>
    <row r="67" spans="1:32" x14ac:dyDescent="0.25">
      <c r="A67" t="str">
        <f>"1267165676609519"</f>
        <v>1267165676609519</v>
      </c>
      <c r="B67" t="s">
        <v>829</v>
      </c>
      <c r="C67" t="s">
        <v>826</v>
      </c>
      <c r="D67" t="s">
        <v>827</v>
      </c>
      <c r="E67" t="s">
        <v>828</v>
      </c>
      <c r="G67" t="s">
        <v>459</v>
      </c>
      <c r="H67">
        <v>624003</v>
      </c>
      <c r="I67" t="s">
        <v>830</v>
      </c>
      <c r="K67" t="s">
        <v>831</v>
      </c>
      <c r="L67" t="s">
        <v>832</v>
      </c>
      <c r="M67" t="s">
        <v>39</v>
      </c>
      <c r="N67" t="s">
        <v>65</v>
      </c>
      <c r="O67" t="s">
        <v>833</v>
      </c>
      <c r="P67" t="s">
        <v>55</v>
      </c>
      <c r="V67" t="s">
        <v>834</v>
      </c>
      <c r="W67" t="s">
        <v>835</v>
      </c>
      <c r="AE67">
        <v>56.713999999999999</v>
      </c>
      <c r="AF67">
        <v>60.830388999999997</v>
      </c>
    </row>
    <row r="68" spans="1:32" x14ac:dyDescent="0.25">
      <c r="A68" t="str">
        <f>"8866990047363609"</f>
        <v>8866990047363609</v>
      </c>
      <c r="B68" t="s">
        <v>843</v>
      </c>
      <c r="C68" t="s">
        <v>840</v>
      </c>
      <c r="D68" t="s">
        <v>841</v>
      </c>
      <c r="E68" t="s">
        <v>842</v>
      </c>
      <c r="F68" t="s">
        <v>76</v>
      </c>
      <c r="G68" t="s">
        <v>844</v>
      </c>
      <c r="H68">
        <v>214000</v>
      </c>
      <c r="I68" t="s">
        <v>845</v>
      </c>
      <c r="K68" t="s">
        <v>846</v>
      </c>
      <c r="L68" t="s">
        <v>847</v>
      </c>
      <c r="M68" t="s">
        <v>341</v>
      </c>
      <c r="N68" t="s">
        <v>848</v>
      </c>
      <c r="O68" t="s">
        <v>313</v>
      </c>
      <c r="P68" t="s">
        <v>55</v>
      </c>
      <c r="AE68">
        <v>54.776724999999999</v>
      </c>
      <c r="AF68">
        <v>32.047915000000003</v>
      </c>
    </row>
    <row r="69" spans="1:32" x14ac:dyDescent="0.25">
      <c r="A69" t="str">
        <f>"12526164744604893"</f>
        <v>12526164744604893</v>
      </c>
      <c r="B69" t="s">
        <v>852</v>
      </c>
      <c r="C69" t="s">
        <v>849</v>
      </c>
      <c r="D69" t="s">
        <v>850</v>
      </c>
      <c r="E69" t="s">
        <v>851</v>
      </c>
      <c r="G69" t="s">
        <v>411</v>
      </c>
      <c r="H69">
        <v>357820</v>
      </c>
      <c r="I69" t="s">
        <v>853</v>
      </c>
      <c r="K69" t="s">
        <v>854</v>
      </c>
      <c r="L69" t="s">
        <v>855</v>
      </c>
      <c r="M69" t="s">
        <v>48</v>
      </c>
      <c r="N69" t="s">
        <v>56</v>
      </c>
      <c r="O69" t="s">
        <v>66</v>
      </c>
      <c r="P69" t="s">
        <v>46</v>
      </c>
      <c r="AE69">
        <v>44.145952000000001</v>
      </c>
      <c r="AF69">
        <v>43.471083</v>
      </c>
    </row>
    <row r="70" spans="1:32" x14ac:dyDescent="0.25">
      <c r="A70" t="str">
        <f>"70000001034180968"</f>
        <v>70000001034180968</v>
      </c>
      <c r="B70" t="s">
        <v>859</v>
      </c>
      <c r="C70" t="s">
        <v>856</v>
      </c>
      <c r="D70" t="s">
        <v>857</v>
      </c>
      <c r="E70" t="s">
        <v>858</v>
      </c>
      <c r="G70" t="s">
        <v>582</v>
      </c>
      <c r="H70">
        <v>393190</v>
      </c>
      <c r="J70" t="s">
        <v>860</v>
      </c>
      <c r="K70" t="s">
        <v>861</v>
      </c>
      <c r="M70" t="s">
        <v>141</v>
      </c>
      <c r="N70" t="s">
        <v>765</v>
      </c>
      <c r="O70" t="s">
        <v>862</v>
      </c>
      <c r="P70" t="s">
        <v>55</v>
      </c>
      <c r="Q70">
        <v>79027295095</v>
      </c>
      <c r="V70" t="s">
        <v>863</v>
      </c>
      <c r="AE70">
        <v>52.589170000000003</v>
      </c>
      <c r="AF70">
        <v>41.502169000000002</v>
      </c>
    </row>
    <row r="71" spans="1:32" x14ac:dyDescent="0.25">
      <c r="A71" t="str">
        <f>"6615190233832160"</f>
        <v>6615190233832160</v>
      </c>
      <c r="B71" t="s">
        <v>865</v>
      </c>
      <c r="C71" t="s">
        <v>864</v>
      </c>
      <c r="D71" t="s">
        <v>432</v>
      </c>
      <c r="E71" t="s">
        <v>866</v>
      </c>
      <c r="G71" t="s">
        <v>168</v>
      </c>
      <c r="H71">
        <v>170551</v>
      </c>
      <c r="J71" t="s">
        <v>867</v>
      </c>
      <c r="K71" t="s">
        <v>868</v>
      </c>
      <c r="L71" t="s">
        <v>869</v>
      </c>
      <c r="M71" t="s">
        <v>119</v>
      </c>
      <c r="N71" t="s">
        <v>232</v>
      </c>
      <c r="O71" t="s">
        <v>258</v>
      </c>
      <c r="P71" t="s">
        <v>107</v>
      </c>
      <c r="Q71" t="s">
        <v>870</v>
      </c>
      <c r="AE71">
        <v>56.717754999999997</v>
      </c>
      <c r="AF71">
        <v>35.608803000000002</v>
      </c>
    </row>
    <row r="72" spans="1:32" x14ac:dyDescent="0.25">
      <c r="A72" t="str">
        <f>"70000001039548161"</f>
        <v>70000001039548161</v>
      </c>
      <c r="B72" t="s">
        <v>874</v>
      </c>
      <c r="C72" t="s">
        <v>871</v>
      </c>
      <c r="D72" t="s">
        <v>872</v>
      </c>
      <c r="E72" t="s">
        <v>873</v>
      </c>
      <c r="G72" t="s">
        <v>875</v>
      </c>
      <c r="I72" t="s">
        <v>876</v>
      </c>
      <c r="K72" t="s">
        <v>877</v>
      </c>
      <c r="L72" t="s">
        <v>878</v>
      </c>
      <c r="M72" t="s">
        <v>879</v>
      </c>
      <c r="N72" t="s">
        <v>880</v>
      </c>
      <c r="O72" t="s">
        <v>70</v>
      </c>
      <c r="P72" t="s">
        <v>46</v>
      </c>
      <c r="U72" t="s">
        <v>881</v>
      </c>
      <c r="V72" t="s">
        <v>882</v>
      </c>
      <c r="W72" t="s">
        <v>883</v>
      </c>
      <c r="AE72">
        <v>56.590181000000001</v>
      </c>
      <c r="AF72">
        <v>84.909341999999995</v>
      </c>
    </row>
    <row r="73" spans="1:32" x14ac:dyDescent="0.25">
      <c r="A73" t="str">
        <f>"70000001029515452"</f>
        <v>70000001029515452</v>
      </c>
      <c r="B73" t="s">
        <v>887</v>
      </c>
      <c r="C73" t="s">
        <v>884</v>
      </c>
      <c r="D73" t="s">
        <v>885</v>
      </c>
      <c r="E73" t="s">
        <v>886</v>
      </c>
      <c r="G73" t="s">
        <v>888</v>
      </c>
      <c r="H73">
        <v>301320</v>
      </c>
      <c r="J73" t="s">
        <v>889</v>
      </c>
      <c r="K73" t="s">
        <v>890</v>
      </c>
      <c r="L73" t="s">
        <v>891</v>
      </c>
      <c r="M73" t="s">
        <v>39</v>
      </c>
      <c r="N73" t="s">
        <v>52</v>
      </c>
      <c r="O73" t="s">
        <v>892</v>
      </c>
      <c r="AE73">
        <v>54.350974000000001</v>
      </c>
      <c r="AF73">
        <v>38.262104999999998</v>
      </c>
    </row>
    <row r="74" spans="1:32" x14ac:dyDescent="0.25">
      <c r="A74" t="str">
        <f>"1830115629885979"</f>
        <v>1830115629885979</v>
      </c>
      <c r="B74" t="s">
        <v>896</v>
      </c>
      <c r="C74" t="s">
        <v>893</v>
      </c>
      <c r="D74" t="s">
        <v>894</v>
      </c>
      <c r="E74" t="s">
        <v>895</v>
      </c>
      <c r="G74" t="s">
        <v>897</v>
      </c>
      <c r="H74">
        <v>627143</v>
      </c>
      <c r="I74" t="s">
        <v>898</v>
      </c>
      <c r="K74" t="s">
        <v>899</v>
      </c>
      <c r="L74" t="s">
        <v>900</v>
      </c>
      <c r="M74" t="s">
        <v>39</v>
      </c>
      <c r="N74" t="s">
        <v>52</v>
      </c>
      <c r="O74" t="s">
        <v>53</v>
      </c>
      <c r="AE74">
        <v>56.522539999999999</v>
      </c>
      <c r="AF74">
        <v>66.499032999999997</v>
      </c>
    </row>
    <row r="75" spans="1:32" x14ac:dyDescent="0.25">
      <c r="A75" t="str">
        <f>"70000001032672290"</f>
        <v>70000001032672290</v>
      </c>
      <c r="B75" t="s">
        <v>238</v>
      </c>
      <c r="C75" t="s">
        <v>901</v>
      </c>
      <c r="D75" t="s">
        <v>152</v>
      </c>
      <c r="E75" t="s">
        <v>515</v>
      </c>
      <c r="G75" t="s">
        <v>902</v>
      </c>
      <c r="H75">
        <v>427022</v>
      </c>
      <c r="I75" t="s">
        <v>213</v>
      </c>
      <c r="K75" t="s">
        <v>903</v>
      </c>
      <c r="L75" t="s">
        <v>328</v>
      </c>
      <c r="M75" t="s">
        <v>147</v>
      </c>
      <c r="N75" t="s">
        <v>230</v>
      </c>
      <c r="O75" t="s">
        <v>41</v>
      </c>
      <c r="P75" t="s">
        <v>46</v>
      </c>
      <c r="T75" t="s">
        <v>214</v>
      </c>
      <c r="V75" t="s">
        <v>215</v>
      </c>
      <c r="W75" t="s">
        <v>216</v>
      </c>
      <c r="X75" t="s">
        <v>217</v>
      </c>
      <c r="Y75" t="s">
        <v>218</v>
      </c>
      <c r="AE75">
        <v>56.788127000000003</v>
      </c>
      <c r="AF75">
        <v>53.161622999999999</v>
      </c>
    </row>
    <row r="76" spans="1:32" x14ac:dyDescent="0.25">
      <c r="A76" t="str">
        <f>"70000001023801998"</f>
        <v>70000001023801998</v>
      </c>
      <c r="B76" t="s">
        <v>907</v>
      </c>
      <c r="C76" t="s">
        <v>904</v>
      </c>
      <c r="D76" t="s">
        <v>905</v>
      </c>
      <c r="E76" t="s">
        <v>906</v>
      </c>
      <c r="G76" t="s">
        <v>908</v>
      </c>
      <c r="K76" t="s">
        <v>909</v>
      </c>
      <c r="L76" t="s">
        <v>910</v>
      </c>
      <c r="M76" t="s">
        <v>239</v>
      </c>
      <c r="N76" t="s">
        <v>240</v>
      </c>
      <c r="O76" t="s">
        <v>146</v>
      </c>
      <c r="P76" t="s">
        <v>46</v>
      </c>
      <c r="V76" t="s">
        <v>911</v>
      </c>
      <c r="AE76">
        <v>54.222011999999999</v>
      </c>
      <c r="AF76">
        <v>49.598889999999997</v>
      </c>
    </row>
    <row r="77" spans="1:32" x14ac:dyDescent="0.25">
      <c r="A77" t="str">
        <f>"70000001031622626"</f>
        <v>70000001031622626</v>
      </c>
      <c r="B77" t="s">
        <v>917</v>
      </c>
      <c r="C77" t="s">
        <v>912</v>
      </c>
      <c r="D77" t="s">
        <v>913</v>
      </c>
      <c r="E77" t="s">
        <v>914</v>
      </c>
      <c r="G77" t="s">
        <v>569</v>
      </c>
      <c r="H77">
        <v>682644</v>
      </c>
      <c r="J77" t="s">
        <v>915</v>
      </c>
      <c r="K77" t="s">
        <v>918</v>
      </c>
      <c r="L77" t="s">
        <v>919</v>
      </c>
      <c r="M77" t="s">
        <v>58</v>
      </c>
      <c r="N77" t="s">
        <v>920</v>
      </c>
      <c r="O77" t="s">
        <v>921</v>
      </c>
      <c r="P77" t="s">
        <v>108</v>
      </c>
      <c r="Q77" t="s">
        <v>922</v>
      </c>
      <c r="U77" t="s">
        <v>916</v>
      </c>
      <c r="W77" t="s">
        <v>923</v>
      </c>
      <c r="AE77">
        <v>50.225026</v>
      </c>
      <c r="AF77">
        <v>136.89951199999999</v>
      </c>
    </row>
    <row r="78" spans="1:32" x14ac:dyDescent="0.25">
      <c r="A78" t="str">
        <f>"70000001034240430"</f>
        <v>70000001034240430</v>
      </c>
      <c r="B78" t="s">
        <v>927</v>
      </c>
      <c r="C78" t="s">
        <v>924</v>
      </c>
      <c r="D78" t="s">
        <v>925</v>
      </c>
      <c r="E78" t="s">
        <v>926</v>
      </c>
      <c r="G78" t="s">
        <v>196</v>
      </c>
      <c r="I78" t="s">
        <v>928</v>
      </c>
      <c r="K78" t="s">
        <v>929</v>
      </c>
      <c r="L78" t="s">
        <v>930</v>
      </c>
      <c r="M78" t="s">
        <v>153</v>
      </c>
      <c r="N78" t="s">
        <v>236</v>
      </c>
      <c r="O78" t="s">
        <v>192</v>
      </c>
      <c r="P78" t="s">
        <v>46</v>
      </c>
      <c r="V78" t="s">
        <v>931</v>
      </c>
      <c r="AE78">
        <v>62.263745</v>
      </c>
      <c r="AF78">
        <v>74.483784999999997</v>
      </c>
    </row>
    <row r="79" spans="1:32" x14ac:dyDescent="0.25">
      <c r="A79" t="str">
        <f>"70000001040599144"</f>
        <v>70000001040599144</v>
      </c>
      <c r="B79" t="s">
        <v>935</v>
      </c>
      <c r="C79" t="s">
        <v>932</v>
      </c>
      <c r="D79" t="s">
        <v>933</v>
      </c>
      <c r="E79" t="s">
        <v>934</v>
      </c>
      <c r="G79" t="s">
        <v>342</v>
      </c>
      <c r="I79" t="s">
        <v>838</v>
      </c>
      <c r="K79" t="s">
        <v>936</v>
      </c>
      <c r="L79" t="s">
        <v>839</v>
      </c>
      <c r="M79" t="s">
        <v>39</v>
      </c>
      <c r="N79" t="s">
        <v>40</v>
      </c>
      <c r="T79" t="s">
        <v>937</v>
      </c>
      <c r="U79" t="s">
        <v>938</v>
      </c>
      <c r="V79" t="s">
        <v>939</v>
      </c>
      <c r="W79" t="s">
        <v>940</v>
      </c>
      <c r="AE79">
        <v>56.071942</v>
      </c>
      <c r="AF79">
        <v>60.737994</v>
      </c>
    </row>
    <row r="80" spans="1:32" x14ac:dyDescent="0.25">
      <c r="A80" t="str">
        <f>"70000001022454430"</f>
        <v>70000001022454430</v>
      </c>
      <c r="B80" t="s">
        <v>945</v>
      </c>
      <c r="C80" t="s">
        <v>941</v>
      </c>
      <c r="D80" t="s">
        <v>942</v>
      </c>
      <c r="E80" t="s">
        <v>943</v>
      </c>
      <c r="F80" t="s">
        <v>944</v>
      </c>
      <c r="G80" t="s">
        <v>946</v>
      </c>
      <c r="H80">
        <v>364024</v>
      </c>
      <c r="J80" t="s">
        <v>947</v>
      </c>
      <c r="K80" t="s">
        <v>948</v>
      </c>
      <c r="L80" t="s">
        <v>949</v>
      </c>
      <c r="M80" t="s">
        <v>111</v>
      </c>
      <c r="N80" t="s">
        <v>112</v>
      </c>
      <c r="O80" t="s">
        <v>50</v>
      </c>
      <c r="P80" t="s">
        <v>107</v>
      </c>
      <c r="Q80">
        <v>79287808666</v>
      </c>
      <c r="U80" t="s">
        <v>950</v>
      </c>
      <c r="V80" t="s">
        <v>951</v>
      </c>
      <c r="AE80">
        <v>43.336126999999998</v>
      </c>
      <c r="AF80">
        <v>45.695377000000001</v>
      </c>
    </row>
    <row r="81" spans="1:32" x14ac:dyDescent="0.25">
      <c r="A81" t="str">
        <f>"7459615163816690"</f>
        <v>7459615163816690</v>
      </c>
      <c r="B81" t="s">
        <v>955</v>
      </c>
      <c r="C81" t="s">
        <v>952</v>
      </c>
      <c r="D81" t="s">
        <v>953</v>
      </c>
      <c r="E81" t="s">
        <v>954</v>
      </c>
      <c r="F81" t="s">
        <v>435</v>
      </c>
      <c r="G81" t="s">
        <v>362</v>
      </c>
      <c r="H81">
        <v>429955</v>
      </c>
      <c r="I81" t="s">
        <v>956</v>
      </c>
      <c r="J81" t="s">
        <v>957</v>
      </c>
      <c r="K81" t="s">
        <v>958</v>
      </c>
      <c r="L81" t="s">
        <v>959</v>
      </c>
      <c r="M81" t="s">
        <v>96</v>
      </c>
      <c r="N81" t="s">
        <v>960</v>
      </c>
      <c r="O81" t="s">
        <v>86</v>
      </c>
      <c r="P81" t="s">
        <v>107</v>
      </c>
      <c r="Q81">
        <v>79530111188</v>
      </c>
      <c r="R81" t="s">
        <v>961</v>
      </c>
      <c r="U81" t="s">
        <v>962</v>
      </c>
      <c r="V81" t="s">
        <v>963</v>
      </c>
      <c r="AE81">
        <v>56.114381999999999</v>
      </c>
      <c r="AF81">
        <v>47.485149999999997</v>
      </c>
    </row>
    <row r="82" spans="1:32" x14ac:dyDescent="0.25">
      <c r="A82" t="str">
        <f>"70000001033979348"</f>
        <v>70000001033979348</v>
      </c>
      <c r="B82" t="s">
        <v>967</v>
      </c>
      <c r="C82" t="s">
        <v>964</v>
      </c>
      <c r="D82" t="s">
        <v>965</v>
      </c>
      <c r="E82" t="s">
        <v>966</v>
      </c>
      <c r="G82" t="s">
        <v>968</v>
      </c>
      <c r="H82">
        <v>689000</v>
      </c>
      <c r="I82" t="s">
        <v>969</v>
      </c>
      <c r="K82" t="s">
        <v>970</v>
      </c>
      <c r="L82" t="s">
        <v>971</v>
      </c>
      <c r="M82" t="s">
        <v>39</v>
      </c>
      <c r="N82" t="s">
        <v>52</v>
      </c>
      <c r="O82" t="s">
        <v>972</v>
      </c>
      <c r="AE82">
        <v>64.735324000000006</v>
      </c>
      <c r="AF82">
        <v>177.51492400000001</v>
      </c>
    </row>
    <row r="83" spans="1:32" x14ac:dyDescent="0.25">
      <c r="A83" t="str">
        <f>"70000001026641180"</f>
        <v>70000001026641180</v>
      </c>
      <c r="B83" t="s">
        <v>976</v>
      </c>
      <c r="C83" t="s">
        <v>973</v>
      </c>
      <c r="D83" t="s">
        <v>974</v>
      </c>
      <c r="E83" t="s">
        <v>975</v>
      </c>
      <c r="G83" t="s">
        <v>312</v>
      </c>
      <c r="H83">
        <v>629603</v>
      </c>
      <c r="I83" t="s">
        <v>837</v>
      </c>
      <c r="K83" t="s">
        <v>977</v>
      </c>
      <c r="L83" t="s">
        <v>836</v>
      </c>
      <c r="M83" t="s">
        <v>48</v>
      </c>
      <c r="N83" t="s">
        <v>99</v>
      </c>
      <c r="O83" t="s">
        <v>70</v>
      </c>
      <c r="P83" t="s">
        <v>46</v>
      </c>
      <c r="AE83">
        <v>63.793751</v>
      </c>
      <c r="AF83">
        <v>74.495948999999996</v>
      </c>
    </row>
    <row r="84" spans="1:32" x14ac:dyDescent="0.25">
      <c r="A84" t="str">
        <f>"70000001024128625"</f>
        <v>70000001024128625</v>
      </c>
      <c r="B84" t="s">
        <v>479</v>
      </c>
      <c r="C84" t="s">
        <v>978</v>
      </c>
      <c r="D84" t="s">
        <v>979</v>
      </c>
      <c r="E84" t="s">
        <v>980</v>
      </c>
      <c r="G84" t="s">
        <v>201</v>
      </c>
      <c r="I84" t="s">
        <v>981</v>
      </c>
      <c r="K84" t="s">
        <v>982</v>
      </c>
      <c r="L84" t="s">
        <v>983</v>
      </c>
      <c r="M84" t="s">
        <v>77</v>
      </c>
      <c r="N84" t="s">
        <v>237</v>
      </c>
      <c r="O84" t="s">
        <v>169</v>
      </c>
      <c r="P84" t="s">
        <v>55</v>
      </c>
      <c r="U84" t="s">
        <v>625</v>
      </c>
      <c r="V84" t="s">
        <v>626</v>
      </c>
      <c r="X84" t="s">
        <v>984</v>
      </c>
      <c r="Y84" t="s">
        <v>627</v>
      </c>
      <c r="AE84">
        <v>58.048760000000001</v>
      </c>
      <c r="AF84">
        <v>38.831395999999998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Владимир</cp:lastModifiedBy>
  <dcterms:created xsi:type="dcterms:W3CDTF">2022-06-27T22:06:12Z</dcterms:created>
  <dcterms:modified xsi:type="dcterms:W3CDTF">2022-07-09T11:37:02Z</dcterms:modified>
</cp:coreProperties>
</file>