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G:\Проект Мобильная торговля\! Rus-Base.ru\Базы\01_06_2022\Готовые базы\Demo\"/>
    </mc:Choice>
  </mc:AlternateContent>
  <xr:revisionPtr revIDLastSave="0" documentId="13_ncr:1_{12D05BB2-C6E3-4FFE-9BF6-864571D390D4}" xr6:coauthVersionLast="40" xr6:coauthVersionMax="40" xr10:uidLastSave="{00000000-0000-0000-0000-000000000000}"/>
  <bookViews>
    <workbookView xWindow="0" yWindow="0" windowWidth="25320" windowHeight="777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6" i="1" l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 l="1"/>
  <c r="A33" i="1"/>
  <c r="A32" i="1"/>
  <c r="A31" i="1"/>
  <c r="A30" i="1" l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<sst xmlns="http://schemas.openxmlformats.org/spreadsheetml/2006/main" count="1114" uniqueCount="982">
  <si>
    <t>ID</t>
  </si>
  <si>
    <t>Название</t>
  </si>
  <si>
    <t>Регион</t>
  </si>
  <si>
    <t>Район</t>
  </si>
  <si>
    <t>Город</t>
  </si>
  <si>
    <t>Район города</t>
  </si>
  <si>
    <t>Адрес</t>
  </si>
  <si>
    <t>Индекс</t>
  </si>
  <si>
    <t>Телефон</t>
  </si>
  <si>
    <t>Мобильный телефон</t>
  </si>
  <si>
    <t>Email</t>
  </si>
  <si>
    <t>Сайт</t>
  </si>
  <si>
    <t>Рубрика</t>
  </si>
  <si>
    <t>Подрубрика</t>
  </si>
  <si>
    <t>Время работы</t>
  </si>
  <si>
    <t>Способы оплаты</t>
  </si>
  <si>
    <t>whatsapp</t>
  </si>
  <si>
    <t>viber</t>
  </si>
  <si>
    <t>telegram</t>
  </si>
  <si>
    <t>facebook</t>
  </si>
  <si>
    <t>instagram</t>
  </si>
  <si>
    <t>vkontakte</t>
  </si>
  <si>
    <t>odnoklassniki</t>
  </si>
  <si>
    <t>youtube</t>
  </si>
  <si>
    <t>twitter</t>
  </si>
  <si>
    <t>skype</t>
  </si>
  <si>
    <t>icq</t>
  </si>
  <si>
    <t>googleplus</t>
  </si>
  <si>
    <t>linkedin</t>
  </si>
  <si>
    <t>pinterest</t>
  </si>
  <si>
    <t>Широта</t>
  </si>
  <si>
    <t>Долгота</t>
  </si>
  <si>
    <t>Южное Дорожно-Строительное Управление</t>
  </si>
  <si>
    <t>Алтайский край</t>
  </si>
  <si>
    <t>Алейск городской округ</t>
  </si>
  <si>
    <t>Алейск</t>
  </si>
  <si>
    <t>Дорожная улица, 6а</t>
  </si>
  <si>
    <t>7 (38553) 2‒26‒86</t>
  </si>
  <si>
    <t>Строительные / монтажные работы</t>
  </si>
  <si>
    <t>Строительство / ремонт дорог</t>
  </si>
  <si>
    <t>Недвижимость, Юридические услуги</t>
  </si>
  <si>
    <t>Оплата картой, Наличный расчёт</t>
  </si>
  <si>
    <t>Пн: c 08:00-12:00, Вт: c 08:00-12:00, Ср: c 08:00-12:00, Чт: c 08:00-12:00, Пт: c 08:00-12:00, Сб: выходной, Вс: выходной</t>
  </si>
  <si>
    <t>Наличный расчёт, Оплата через банк</t>
  </si>
  <si>
    <t>Пн: c 09:00-12:00, Вт: c 09:00-12:00, Ср: c 09:00-12:00, Чт: c 09:00-12:00, Пт: c 09:00-12:00, Сб: выходной, Вс: выходной</t>
  </si>
  <si>
    <t>Оплата через банк</t>
  </si>
  <si>
    <t>Пн: c 09:00-13:00, Вт: c 09:00-13:00, Ср: c 09:00-13:00, Чт: c 09:00-13:00, Пт: c 09:00-13:00, Сб: выходной, Вс: выходной</t>
  </si>
  <si>
    <t>Пн: c 08:30-17:30, Вт: c 08:30-17:30, Ср: c 08:30-17:30, Чт: c 08:30-17:30, Пт: c 08:30-17:30, Сб: выходной, Вс: выходной</t>
  </si>
  <si>
    <t>Оплата картой, Наличный расчёт, Оплата через банк, Оплата эл. кошельком</t>
  </si>
  <si>
    <t>Оплата картой, Наличный расчёт, Оплата через банк</t>
  </si>
  <si>
    <t>Недвижимость</t>
  </si>
  <si>
    <t>Кадастровые работы / Техническая инвентаризация, учет</t>
  </si>
  <si>
    <t>Наличный расчёт</t>
  </si>
  <si>
    <t>Буровые работы</t>
  </si>
  <si>
    <t>Строительные / монтажные работы, Строительные материалы / конструкции</t>
  </si>
  <si>
    <t>Деревообработка, Пиломатериалы / Лесоматериалы</t>
  </si>
  <si>
    <t>Барнаул городской округ</t>
  </si>
  <si>
    <t>Пн: c 09:00-18:00, Вт: c 09:00-18:00, Ср: c 09:00-18:00, Чт: c 09:00-18:00, Пт: c 09:00-18:00, Сб: выходной, Вс: выходной</t>
  </si>
  <si>
    <t>Ленинский район</t>
  </si>
  <si>
    <t>Пн: c 09:00-18:00, Вт: c 09:00-18:00, Ср: c 09:00-18:00, Чт: c 09:00-18:00, Пт: c 09:00-18:00, Сб: c 10:00-16:00, Вс: выходной</t>
  </si>
  <si>
    <t>Центральный район</t>
  </si>
  <si>
    <t>Агентства недвижимости, Оформление недвижимости / земли, Оценка собственности, Помощь в оформлении ипотеки</t>
  </si>
  <si>
    <t>Октябрьский район</t>
  </si>
  <si>
    <t>Отделочные материалы, Строительные / монтажные работы</t>
  </si>
  <si>
    <t>Отделочные материалы, Предметы интерьера / экстерьера, Строительные / монтажные работы</t>
  </si>
  <si>
    <t>Пн: c 09:00-17:00, Вт: c 09:00-17:00, Ср: c 09:00-17:00, Чт: c 09:00-17:00, Пт: c 09:00-17:00, Сб: выходной, Вс: выходной</t>
  </si>
  <si>
    <t>Климатическое оборудование, Строительные / монтажные работы</t>
  </si>
  <si>
    <t>Сантехническое оборудование</t>
  </si>
  <si>
    <t>Отделочные материалы, Строительные / монтажные работы, Строительные материалы / конструкции</t>
  </si>
  <si>
    <t>Пн: c 08:00-17:00, Вт: c 08:00-17:00, Ср: c 08:00-17:00, Чт: c 08:00-17:00, Пт: c 08:00-17:00, Сб: c 08:00-12:00, Вс: выходной</t>
  </si>
  <si>
    <t>Строительство зданий / сооружений</t>
  </si>
  <si>
    <t>Архитектура / Проектирование / Дизайн, Недвижимость, Строительные / монтажные работы</t>
  </si>
  <si>
    <t>Климатическое оборудование, Промышленное оборудование, Сантехническое оборудование</t>
  </si>
  <si>
    <t>Архитектура / Проектирование / Дизайн, Строительство зданий / сооружений</t>
  </si>
  <si>
    <t>Ежедневно с 00:00 до 24:00</t>
  </si>
  <si>
    <t>Места отдыха / Развлекательные заведения, Недвижимость, Туризм / Отдых</t>
  </si>
  <si>
    <t>Бизнес-центры</t>
  </si>
  <si>
    <t>Пн: c 08:00-13:00, Вт: c 08:00-13:00, Ср: c 08:00-13:00, Чт: c 08:00-13:00, Пт: c 08:00-13:00, Сб: выходной, Вс: выходной</t>
  </si>
  <si>
    <t>Системы отопления / водоснабжения / канализации</t>
  </si>
  <si>
    <t>Пн: c 08:30-12:30, Вт: c 08:30-12:30, Ср: c 08:30-12:30, Чт: c 08:30-12:30, Пт: c 08:30-12:30, Сб: выходной, Вс: выходной</t>
  </si>
  <si>
    <t>Архитектура / Проектирование / Дизайн, Строительные / монтажные работы</t>
  </si>
  <si>
    <t>Отделочные материалы, Сантехническое оборудование</t>
  </si>
  <si>
    <t>Грузоперевозки / Транспортные услуги, Недвижимость</t>
  </si>
  <si>
    <t>Аренда помещений, Услуги складского хранения</t>
  </si>
  <si>
    <t>Архитектура / Проектирование / Дизайн, Климатическое оборудование, Сантехническое оборудование, Строительные / монтажные работы</t>
  </si>
  <si>
    <t>Издательское дело / Полиграфия, Наружная реклама, Рекламные услуги, Строительные / монтажные работы</t>
  </si>
  <si>
    <t>Пн: c 10:00-19:00, Вт: c 10:00-19:00, Ср: c 10:00-19:00, Чт: c 10:00-19:00, Пт: c 10:00-19:00, Сб: выходной, Вс: выходной</t>
  </si>
  <si>
    <t>Пн: c 09:00-19:00, Вт: c 09:00-19:00, Ср: c 09:00-19:00, Чт: c 09:00-19:00, Пт: c 09:00-19:00, Сб: c 09:00-15:00, Вс: выходной</t>
  </si>
  <si>
    <t>Места отдыха / Развлекательные заведения, Недвижимость, Центры творчества и досуга</t>
  </si>
  <si>
    <t>Пн: c 09:00-19:00, Вт: c 09:00-19:00, Ср: c 09:00-19:00, Чт: c 09:00-19:00, Пт: c 09:00-19:00, Сб: c 09:00-19:00, Вс: c 09:00-18:00</t>
  </si>
  <si>
    <t>Строительство / обслуживание наружных систем отопления / водоснабжения / канализации</t>
  </si>
  <si>
    <t>Климатическое оборудование, Промышленное оборудование, Сантехническое оборудование, Строительные / монтажные работы</t>
  </si>
  <si>
    <t>Недвижимость, Строительные / монтажные работы</t>
  </si>
  <si>
    <t>Геодезические работы, Кадастровые работы / Техническая инвентаризация, учет</t>
  </si>
  <si>
    <t>Аренда ж/д тупика, Аренда помещений, Услуги складского хранения</t>
  </si>
  <si>
    <t>проспект Космонавтов, 6г</t>
  </si>
  <si>
    <t>Ежедневно с 09:00 до 18:00</t>
  </si>
  <si>
    <t>Климатическое оборудование, Металлы, Сантехническое оборудование</t>
  </si>
  <si>
    <t>Инжиниринговые услуги</t>
  </si>
  <si>
    <t>Промышленное оборудование, Сантехническое оборудование, Строительные / монтажные работы</t>
  </si>
  <si>
    <t>Климатическое оборудование, Сантехническое оборудование</t>
  </si>
  <si>
    <t>Строительные / монтажные работы, Строительные материалы / конструкции, Электротехника</t>
  </si>
  <si>
    <t>Недвижимость, Строительные / монтажные работы, Юридические услуги</t>
  </si>
  <si>
    <t>Пн: c 09:00-13:00, Вт: c 09:00-13:00, Ср: c 09:00-13:00, Чт: c 09:00-13:00, Пт: c 09:00-13:00, Сб: c 09:00-13:00, Вс: выходной</t>
  </si>
  <si>
    <t>Котельное оборудование / Котлы, Насосное оборудование, Сантехника / Санфаянс, Системы отопления / водоснабжения / канализации</t>
  </si>
  <si>
    <t>Металлы, Строительные / монтажные работы, Строительные материалы / конструкции</t>
  </si>
  <si>
    <t>Геодезические работы, Кадастровые работы / Техническая инвентаризация, учет, Оформление недвижимости / земли</t>
  </si>
  <si>
    <t>Автосервис, Автотовары, Строительные / монтажные работы</t>
  </si>
  <si>
    <t>Ежедневно с 08:00 до 18:00</t>
  </si>
  <si>
    <t>Агентства недвижимости, Оформление недвижимости / земли</t>
  </si>
  <si>
    <t>Аудио / Видео / Бытовая техника, Климатическое оборудование, Промышленное оборудование, Сантехническое оборудование, Электротехника</t>
  </si>
  <si>
    <t>Строительные материалы / конструкции, Строительство зданий / сооружений</t>
  </si>
  <si>
    <t>Входные двери, Межкомнатные двери, Натяжные потолки, Окна, Остекление / отделка балконов и лоджий</t>
  </si>
  <si>
    <t>Отделочные материалы, Спецмагазины, Строительные / монтажные работы, Строительные материалы / конструкции</t>
  </si>
  <si>
    <t>Агентства недвижимости</t>
  </si>
  <si>
    <t>Пн: c 09:00-18:00, Вт: c 09:00-18:00, Ср: c 09:00-18:00, Чт: c 09:00-18:00, Пт: c 09:00-18:00, Сб: c 09:00-16:00, Вс: выходной</t>
  </si>
  <si>
    <t>Металлы, Отделочные материалы, Строительные / монтажные работы, Строительные материалы / конструкции</t>
  </si>
  <si>
    <t>Пн: c 09:00-17:00, Вт: c 09:00-17:00, Ср: c 09:00-17:00, Чт: c 09:00-17:00, Пт: c 09:00-17:00, Сб: c 10:00-13:00, Вс: выходной</t>
  </si>
  <si>
    <t>Отделочные материалы, Сантехническое оборудование, Электротехника</t>
  </si>
  <si>
    <t>Пн: c 09:00-20:00, Вт: c 09:00-20:00, Ср: c 09:00-20:00, Чт: c 09:00-20:00, Пт: c 09:00-20:00, Сб: c 09:00-18:00, Вс: c 09:00-18:00</t>
  </si>
  <si>
    <t>Ежедневно с 08:00 до 21:00</t>
  </si>
  <si>
    <t>Архитектурно-строительное проектирование, Геодезические работы, Кадастровые работы / Техническая инвентаризация, учет</t>
  </si>
  <si>
    <t>Пн: c 10:00-19:00, Вт: c 10:00-19:00, Ср: c 10:00-19:00, Чт: c 10:00-19:00, Пт: c 10:00-19:00, Сб: c 11:00-17:00, Вс: выходной</t>
  </si>
  <si>
    <t>Строительство дач / коттеджей</t>
  </si>
  <si>
    <t>Наличный расчёт, Оплата эл. кошельком</t>
  </si>
  <si>
    <t>Пн: c 08:30-12:00, Вт: c 08:30-12:00, Ср: c 08:30-12:00, Чт: c 08:30-12:00, Пт: c 08:30-12:00, Сб: c 08:30-12:00, Вс: выходной</t>
  </si>
  <si>
    <t>Недвижимость, Правоохранительные органы, Строительные / монтажные работы</t>
  </si>
  <si>
    <t>Архитектура / Проектирование / Дизайн, Недвижимость, Строительные / монтажные работы, Юридические услуги</t>
  </si>
  <si>
    <t>Декор стиль, магазин жидких обоев и декоративных материалов</t>
  </si>
  <si>
    <t>7‒905‒980‒29‒25</t>
  </si>
  <si>
    <t>ars.dekor.22@mail.ru</t>
  </si>
  <si>
    <t>http://dekor22.tilda.ws</t>
  </si>
  <si>
    <t>Декоративные отделочные элементы и материалы, Натяжные потолки, Обои, Ремонт / отделка помещений, Стеновые панели</t>
  </si>
  <si>
    <t>Ежедневно с 10:00 до 19:30</t>
  </si>
  <si>
    <t>https://instagram.com/silkplaster22</t>
  </si>
  <si>
    <t>https://ok.ru/arsdekor22</t>
  </si>
  <si>
    <t>Пн: c 09:00-12:00, Вт: c 09:00-12:00, Ср: c 09:00-12:00, Чт: c 09:00-12:00, Пт: c 09:00-12:00, Сб: c 09:00-12:00, Вс: выходной</t>
  </si>
  <si>
    <t>Пн: c 09:00-19:00, Вт: c 09:00-19:00, Ср: c 09:00-19:00, Чт: c 09:00-19:00, Пт: c 09:00-19:00, Сб: c 09:00-19:00, Вс: c 09:00-17:00</t>
  </si>
  <si>
    <t>Котельное оборудование / Котлы, Обслуживание внутренних систем отопления / водоснабжения / канализации</t>
  </si>
  <si>
    <t>Натяжные потолки, Окна, Остекление / отделка балконов и лоджий, Ремонт окон</t>
  </si>
  <si>
    <t>Недвижимость, Строительство зданий / сооружений</t>
  </si>
  <si>
    <t>Оплата картой</t>
  </si>
  <si>
    <t>Грузоперевозки / Транспортные услуги, Строительные материалы / конструкции, Строительство зданий / сооружений</t>
  </si>
  <si>
    <t>Пн: c 10:00-18:00, Вт: c 10:00-18:00, Ср: c 10:00-18:00, Чт: c 10:00-18:00, Пт: c 10:00-18:00, Сб: выходной, Вс: выходной. по предварительной записи: пн-пт</t>
  </si>
  <si>
    <t>Пн: c 09:00-18:00, Вт: c 09:00-18:00, Ср: c 09:00-18:00, Чт: c 09:00-18:00, Пт: c 09:00-18:00, Сб: c 10:00-16:00, Вс: c 10:00-16:00</t>
  </si>
  <si>
    <t>Пн: c 09:00-19:00, Вт: c 09:00-19:00, Ср: c 09:00-19:00, Чт: c 09:00-19:00, Пт: c 09:00-19:00, Сб: c 10:00-16:00, Вс: выходной</t>
  </si>
  <si>
    <t>Инструмент, Сантехническое оборудование, Электротехника</t>
  </si>
  <si>
    <t>Альянс, торговый дом</t>
  </si>
  <si>
    <t>Предметы интерьера / экстерьера, Строительные / монтажные работы</t>
  </si>
  <si>
    <t>Пн: c 09:00-18:00, Вт: c 09:00-18:00, Ср: c 09:00-18:00, Чт: c 09:00-18:00, Пт: c 09:00-18:00, Сб: c 09:00-18:00, Вс: c 09:00-16:00</t>
  </si>
  <si>
    <t>Пн: c 08:00-17:00, Вт: c 08:00-17:00, Ср: c 08:00-17:00, Чт: c 08:00-17:00, Пт: c 08:00-17:00, Сб: c 09:00-14:00, Вс: выходной</t>
  </si>
  <si>
    <t>Пн: c 08:00-18:00, Вт: c 08:00-18:00, Ср: c 08:00-18:00, Чт: c 08:00-18:00, Пт: c 08:00-18:00, Сб: c 08:00-17:00, Вс: выходной</t>
  </si>
  <si>
    <t>Аренда площадок для культурно-массовых мероприятий, Дома / дворцы культуры, Концертные залы</t>
  </si>
  <si>
    <t>Промышленное строительство</t>
  </si>
  <si>
    <t>с. Троицкое</t>
  </si>
  <si>
    <t>БТПК</t>
  </si>
  <si>
    <t>Амурская область</t>
  </si>
  <si>
    <t>Белогорск городской округ</t>
  </si>
  <si>
    <t>Белогорск</t>
  </si>
  <si>
    <t>улица 9 мая, 210</t>
  </si>
  <si>
    <t>7 (41641) 5‒75‒10</t>
  </si>
  <si>
    <t>info@btpkamur.ru</t>
  </si>
  <si>
    <t>http://www.btpkamur.ru</t>
  </si>
  <si>
    <t>Жалюзи, Окна, Остекление / отделка балконов и лоджий</t>
  </si>
  <si>
    <t>Промышленное строительство, Строительство административных зданий, Строительство многоквартирных домов</t>
  </si>
  <si>
    <t>Мебель, Отделочные материалы, Сантехническое оборудование, Электротехника</t>
  </si>
  <si>
    <t>Пн: c 09:00-18:00, Вт: c 09:00-18:00, Ср: c 09:00-18:00, Чт: c 09:00-18:00, Пт: c 09:00-18:00, Сб: c 09:00-17:00, Вс: c 09:00-14:00</t>
  </si>
  <si>
    <t>Пн: c 08:00-19:00, Вт: c 08:00-19:00, Ср: c 08:00-19:00, Чт: c 08:00-19:00, Пт: c 08:00-19:00, Сб: c 09:00-16:00, Вс: выходной</t>
  </si>
  <si>
    <t>Ленина, 60</t>
  </si>
  <si>
    <t>АриКон и Ко, проектная компания</t>
  </si>
  <si>
    <t>Архангельская область</t>
  </si>
  <si>
    <t>Архангельск городской округ</t>
  </si>
  <si>
    <t>Архангельск</t>
  </si>
  <si>
    <t>Гайдара, 55/2</t>
  </si>
  <si>
    <t>7 (8182) 64‒91‒17</t>
  </si>
  <si>
    <t>arikon@atnet.ru, mail@arikoniko.ru</t>
  </si>
  <si>
    <t>http://arikoniko.ru</t>
  </si>
  <si>
    <t>Архитектурно-строительное проектирование, Дизайн интерьеров, Проектирование инженерных систем, Техническая экспертиза зданий и сооружений</t>
  </si>
  <si>
    <t>Ежедневно с 10:00 до 13:00</t>
  </si>
  <si>
    <t>Ежедневно с 09:00 до 23:00</t>
  </si>
  <si>
    <t>Архитектурно-строительное проектирование, Строительство дач / коттеджей</t>
  </si>
  <si>
    <t>Пн: c 10:00-13:00, Вт: c 10:00-13:00, Ср: c 10:00-13:00, Чт: c 10:00-13:00, Пт: c 10:00-13:00, Сб: c 11:00-14:00, Вс: выходной</t>
  </si>
  <si>
    <t>Астраханская область</t>
  </si>
  <si>
    <t>Астрахань городской округ</t>
  </si>
  <si>
    <t>Астрахань</t>
  </si>
  <si>
    <t>ИП Жиляков В.Н.</t>
  </si>
  <si>
    <t>Куйбышева, 98</t>
  </si>
  <si>
    <t>7 (8512) 600‒119, 7 (8512) 600‒123, 7 (8512) 600‒707</t>
  </si>
  <si>
    <t>lytkin2004@list.ru</t>
  </si>
  <si>
    <t>http://www.xn----7sbb5ajgi3c.xn--p1ai, http://xn--b1ahgiet1j.xn--p1ai</t>
  </si>
  <si>
    <t>Котельное оборудование / Котлы, Насосное оборудование, Обслуживание внутренних систем отопления / водоснабжения / канализации, Системы отопления / водоснабжения / канализации</t>
  </si>
  <si>
    <t>Пн: c 07:30-12:00, Вт: c 07:30-12:00, Ср: c 07:30-12:00, Чт: c 07:30-12:00, Пт: c 07:30-12:00, Сб: выходной, Вс: выходной</t>
  </si>
  <si>
    <t>Геодезические работы, Кадастровые работы / Техническая инвентаризация, учет, Судебная / внесудебная экспертиза</t>
  </si>
  <si>
    <t>Архитектура / Проектирование / Дизайн, Строительные материалы / конструкции</t>
  </si>
  <si>
    <t>7‒915‒453‒59‒24</t>
  </si>
  <si>
    <t>Насосное оборудование, Обслуживание внутренних систем отопления / водоснабжения / канализации, Системы отопления / водоснабжения / канализации</t>
  </si>
  <si>
    <t>Белгородская область</t>
  </si>
  <si>
    <t>Белгород городской округ</t>
  </si>
  <si>
    <t>Белгород</t>
  </si>
  <si>
    <t>Агрохолод, проектно-монтажная компания</t>
  </si>
  <si>
    <t>Сумская, 6д</t>
  </si>
  <si>
    <t>7 (4722) 22‒00‒00, 7 (4722) 22‒02‒01, 7 (4722) 22‒02‒32</t>
  </si>
  <si>
    <t>agr@agroholod.ru</t>
  </si>
  <si>
    <t>http://agroholod.ru</t>
  </si>
  <si>
    <t>Кондиционеры, Монтаж климатических систем, Обслуживание внутренних систем отопления / водоснабжения / канализации, Проектирование инженерных систем, Системы отопления / водоснабжения / канализации</t>
  </si>
  <si>
    <t>https://instagram.com/agroholod_belgorod</t>
  </si>
  <si>
    <t>Вентиляционное / тепловое оборудование, Системы отопления / водоснабжения / канализации</t>
  </si>
  <si>
    <t>Городской центр недвижимости</t>
  </si>
  <si>
    <t>Керамическая плитка / Кафель, Напольные покрытия / Комплектующие, Обои, Сантехника / Санфаянс, Светотехника</t>
  </si>
  <si>
    <t>Агентства недвижимости, Строительство дач / коттеджей</t>
  </si>
  <si>
    <t>Агентства недвижимости, Регистрация / ликвидация предприятий, Юридическое обслуживание</t>
  </si>
  <si>
    <t>Промышленное строительство, Строительство дач / коттеджей</t>
  </si>
  <si>
    <t>Жилищно-коммунальные услуги, Сантехническое оборудование</t>
  </si>
  <si>
    <t>Брянская область</t>
  </si>
  <si>
    <t>Брянск городской округ</t>
  </si>
  <si>
    <t>Брянск</t>
  </si>
  <si>
    <t>33 Дуба, производственная компания</t>
  </si>
  <si>
    <t>Октябрьский переулок, 2а</t>
  </si>
  <si>
    <t>7 (4832) 73‒89‒66, 7 (4832) 73‒89‒90</t>
  </si>
  <si>
    <t>33duba@mail.ru, all@brusbox.ru, romanov@cvadrat.ru</t>
  </si>
  <si>
    <t>http://33duba.ru</t>
  </si>
  <si>
    <t>Деревообработка, Окна</t>
  </si>
  <si>
    <t>Комсомольская, 7</t>
  </si>
  <si>
    <t>Автотранспорт, Правоохранительные органы, Промышленный аудит / оценка, Строительные / монтажные работы</t>
  </si>
  <si>
    <t>Заборы / Ограждения, Кровельные материалы, Кровельные работы, Фасадные материалы / конструкции, Фасадные работы</t>
  </si>
  <si>
    <t>Владимирская область</t>
  </si>
  <si>
    <t>Александровский район</t>
  </si>
  <si>
    <t>Дальние дачи, агентство недвижимости</t>
  </si>
  <si>
    <t>территория Лесные озёра кп, 276а</t>
  </si>
  <si>
    <t>7 (495) 023‒66‒84</t>
  </si>
  <si>
    <t>info@dalnie-dachi.ru</t>
  </si>
  <si>
    <t>http://dalnie-dachi.ru</t>
  </si>
  <si>
    <t>https://instagram.com/dalniedachi</t>
  </si>
  <si>
    <t>Системы отопления / водоснабжения / канализации, Теплоснабжение / Энергоснабжение / Водоснабжение</t>
  </si>
  <si>
    <t>Пн: c 08:00-18:00, Вт: c 08:00-18:00, Ср: c 08:00-18:00, Чт: c 08:00-18:00, Пт: c 08:00-18:00, Сб: c 08:00-15:00, Вс: c 08:00-15:00</t>
  </si>
  <si>
    <t>улица Ленина, 55а</t>
  </si>
  <si>
    <t>Волгоградская область</t>
  </si>
  <si>
    <t>Волгоград городской округ</t>
  </si>
  <si>
    <t>Волгоград</t>
  </si>
  <si>
    <t>Норма, монтажная компания</t>
  </si>
  <si>
    <t>Краснооктябрьский район</t>
  </si>
  <si>
    <t>4 Связистов, 15н</t>
  </si>
  <si>
    <t>7 (8442) 73‒46‒44</t>
  </si>
  <si>
    <t>7‒902‒313‒86‒32</t>
  </si>
  <si>
    <t>mail@t-krovlya.ru</t>
  </si>
  <si>
    <t>http://krovlyamontazh.ru</t>
  </si>
  <si>
    <t>Кованые изделия, Кровельные работы, Ремонт / установка сантехнического оборудования, Фасадные работы</t>
  </si>
  <si>
    <t>https://facebook.com/tkrovlya</t>
  </si>
  <si>
    <t>https://instagram.com/tkrovlya</t>
  </si>
  <si>
    <t>https://vk.com/t_krovlya</t>
  </si>
  <si>
    <t>Вологодская область</t>
  </si>
  <si>
    <t>Вологда городской округ</t>
  </si>
  <si>
    <t>Вологда</t>
  </si>
  <si>
    <t>AkcenT, салон интерьера</t>
  </si>
  <si>
    <t>Челюскинцев, 23</t>
  </si>
  <si>
    <t>7 (8172) 50‒35‒55</t>
  </si>
  <si>
    <t>14370afcdc17429f9e418d5ffbd0334a@sentry.wixpress.com, salon@akcent-35.ru, wixofday@wix.com</t>
  </si>
  <si>
    <t>http://akcent-35.ru</t>
  </si>
  <si>
    <t>Керамическая плитка / Кафель, Мебель для ванных комнат, Напольные покрытия / Комплектующие, Сантехника / Санфаянс, Светотехника</t>
  </si>
  <si>
    <t>https://instagram.com/akcent35</t>
  </si>
  <si>
    <t>https://vk.com/akcent35</t>
  </si>
  <si>
    <t>Воронежская область</t>
  </si>
  <si>
    <t>Борисоглебский городской округ</t>
  </si>
  <si>
    <t>Борисоглебск</t>
  </si>
  <si>
    <t>Интеграл, магазин электроники и бытовой техники</t>
  </si>
  <si>
    <t>Третьяковская, 6</t>
  </si>
  <si>
    <t>7 (47354) 6‒52‒95</t>
  </si>
  <si>
    <t>7‒920‒404‒37‒63</t>
  </si>
  <si>
    <t>integral-36@yandex.ru</t>
  </si>
  <si>
    <t>http://integral36b.ru</t>
  </si>
  <si>
    <t>Климатическое оборудование, Компьютеры, Строительные / монтажные работы, Электротехника</t>
  </si>
  <si>
    <t>Вентиляционное / тепловое оборудование, Компьютеры / Комплектующие, Кондиционеры, Монтаж климатических систем, Электротехническая продукция</t>
  </si>
  <si>
    <t>Геомастер, компания</t>
  </si>
  <si>
    <t>ГлавСтрой, строительная компания</t>
  </si>
  <si>
    <t>Ленина, 6</t>
  </si>
  <si>
    <t>220V, магазин инженерных систем</t>
  </si>
  <si>
    <t>Еврейская автономная область</t>
  </si>
  <si>
    <t>Биробиджан городской округ</t>
  </si>
  <si>
    <t>Биробиджан</t>
  </si>
  <si>
    <t>Дзержинского, 8</t>
  </si>
  <si>
    <t>7 (42622) 2‒20‒77</t>
  </si>
  <si>
    <t>info@755700.ru, sales@gidrolux.ru</t>
  </si>
  <si>
    <t>http://www.gidrolux.ru</t>
  </si>
  <si>
    <t>Котельное оборудование / Котлы, Системы отопления / водоснабжения / канализации, Чёрный металлопрокат</t>
  </si>
  <si>
    <t>Забайкальский край</t>
  </si>
  <si>
    <t>Чита городской округ</t>
  </si>
  <si>
    <t>Чита</t>
  </si>
  <si>
    <t>Ингодинский район</t>
  </si>
  <si>
    <t>Castrol-Auto, автосервис</t>
  </si>
  <si>
    <t>Кирова, 51а</t>
  </si>
  <si>
    <t>7‒914‒466‒40‒00, 7‒924‒384‒83‒33, 7‒924‒472‒54‒74, 7‒964‒467‒88‒89</t>
  </si>
  <si>
    <t>7‒914‒466‒40‒00, 7‒964‒467‒88‒89</t>
  </si>
  <si>
    <t>castrol-avto75@yandex.ru</t>
  </si>
  <si>
    <t>Автомасла / Мотомасла / Химия, Авторемонт и техобслуживание (СТО), Аппаратная замена масла, Компьютерная диагностика автомобилей, Развал / Схождение, Ремонт автоэлектрики, Ремонт бензиновых двигателей, Ремонт выхлопных систем, Ремонт дизельных двигателей, Ремонт ходовой части автомобиля, Сварочные работы</t>
  </si>
  <si>
    <t>Пн: c 09:00-13:00, Вт: c 09:00-13:00, Ср: c 09:00-13:00, Чт: c 09:00-13:00, Пт: c 09:00-13:00, Сб: c 11:00-15:00, Вс: выходной</t>
  </si>
  <si>
    <t>+79144664000, +79244725474, 79144664000, 79244725474</t>
  </si>
  <si>
    <t>https://vk.com/id452806127</t>
  </si>
  <si>
    <t>Агентство недвижимости №1</t>
  </si>
  <si>
    <t>Астерия, агентство недвижимости</t>
  </si>
  <si>
    <t>Ивановская область</t>
  </si>
  <si>
    <t>Иваново городской округ</t>
  </si>
  <si>
    <t>Иваново</t>
  </si>
  <si>
    <t>GrayHouse, офисный центр</t>
  </si>
  <si>
    <t>Дзержинского, 39</t>
  </si>
  <si>
    <t>7 (4932) 37‒46‒63, 7 (4932) 37‒83‒19</t>
  </si>
  <si>
    <t>5088822@mail.ru, ats@rgibdd.ru, hydravlics@bk.ru, ooorcsm-ivanovo.elena@mail.ru, tehno-mon@mail.ru</t>
  </si>
  <si>
    <t>http://grayhouseiv.ru</t>
  </si>
  <si>
    <t>Элит Лайн, группа компаний</t>
  </si>
  <si>
    <t>Иркутская область</t>
  </si>
  <si>
    <t>Ангарский городской округ</t>
  </si>
  <si>
    <t>Ангарск</t>
  </si>
  <si>
    <t>89-й квартал, 7</t>
  </si>
  <si>
    <t>7 (3952) 308‒308, 7 (3955) 617‒617</t>
  </si>
  <si>
    <t>angarsk-office@gcel.ru, zakaz@gcel.ru</t>
  </si>
  <si>
    <t>http://www.gcel.ru</t>
  </si>
  <si>
    <t>Окна, Остекление / отделка балконов и лоджий, Светопрозрачные конструкции, Системы перегородок, Стекло / Зеркала</t>
  </si>
  <si>
    <t>https://instagram.com/elit_line</t>
  </si>
  <si>
    <t>Бытовая техника, Газовое оборудование, Котельное оборудование / Котлы, Системы отопления / водоснабжения / канализации, Электронагревательное оборудование</t>
  </si>
  <si>
    <t>Архитектура / Проектирование / Дизайн, Отделочные материалы, Садово-хозяйственные товары, Строительные материалы / конструкции</t>
  </si>
  <si>
    <t>Кадастр</t>
  </si>
  <si>
    <t>Кабардино-Балкарская Республика</t>
  </si>
  <si>
    <t>Нальчик городской округ</t>
  </si>
  <si>
    <t>Нальчик</t>
  </si>
  <si>
    <t>Гарант-Недвижимость, агентство недвижимости</t>
  </si>
  <si>
    <t>Богдана Хмельницкого, 41</t>
  </si>
  <si>
    <t>7 (8662) 22‒96‒22</t>
  </si>
  <si>
    <t>7‒967‒425‒70‒70</t>
  </si>
  <si>
    <t>garant.nedv07@mail.ru</t>
  </si>
  <si>
    <t>http://xn--80aaaf5abjfhs5aby9euct.xn--p1ai</t>
  </si>
  <si>
    <t>ГЕРСАН-Р, производственно-торговая компания</t>
  </si>
  <si>
    <t>Калининградская область</t>
  </si>
  <si>
    <t>Багратионовский городской округ</t>
  </si>
  <si>
    <t>пос. Раздольное</t>
  </si>
  <si>
    <t>Папенбургская, 2</t>
  </si>
  <si>
    <t>7 (4012) 31‒03‒02, 7 (4012) 31‒03‒11</t>
  </si>
  <si>
    <t>alex@tdgersan.ru, dmitriy@gersanr.ru, gersan-r@gersanr.ru, victor@gersan.com.tr</t>
  </si>
  <si>
    <t>http://www.gersan-r.com</t>
  </si>
  <si>
    <t>Звукоизоляционные материалы, Кровельные материалы, Металлоконструкции для строительства зданий / сооружений, Сварочные работы, Строительные материалы, Фасадные материалы / конструкции, Электротехническая продукция</t>
  </si>
  <si>
    <t>https://facebook.com/gersanelektrik</t>
  </si>
  <si>
    <t>Пн: c 07:00-16:00, Вт: c 07:00-16:00, Ср: c 07:00-16:00, Чт: c 07:00-16:00, Пт: c 07:00-16:00, Сб: выходной, Вс: выходной</t>
  </si>
  <si>
    <t>Керамогранит, Сантехника / Санфаянс</t>
  </si>
  <si>
    <t>Калужская область</t>
  </si>
  <si>
    <t>Бабынинский район</t>
  </si>
  <si>
    <t>пос. Воротынск</t>
  </si>
  <si>
    <t>Агентство кадастровых работ и объектов недвижимости</t>
  </si>
  <si>
    <t>Железнодорожная, 8</t>
  </si>
  <si>
    <t>7‒953‒320‒95‒24, 7‒953‒321‒61‒50</t>
  </si>
  <si>
    <t>akron_kadastr@mail.ru</t>
  </si>
  <si>
    <t>http://akron40.ru</t>
  </si>
  <si>
    <t>79533209524, 79533216150</t>
  </si>
  <si>
    <t>https://vk.com/id42516252</t>
  </si>
  <si>
    <t>Октябрьская, 13</t>
  </si>
  <si>
    <t>Камчатский край</t>
  </si>
  <si>
    <t>Елизовский район</t>
  </si>
  <si>
    <t>Елизово</t>
  </si>
  <si>
    <t>Гейзер, киноконцертный досуговый центр</t>
  </si>
  <si>
    <t>Завойко, 123а</t>
  </si>
  <si>
    <t>7 (41531) 6‒67‒96</t>
  </si>
  <si>
    <t>kdc_geizer@mail.ru</t>
  </si>
  <si>
    <t>http://kdc-geyzer.ru</t>
  </si>
  <si>
    <t>Бизнес-услуги, Недвижимость, Услуги по организации праздников / досуга, Центры творчества и досуга</t>
  </si>
  <si>
    <t>Аренда площадок для культурно-массовых мероприятий, Культурно-досуговые центры для взрослых, Организация выставок, Организация и проведение праздников</t>
  </si>
  <si>
    <t>https://instagram.com/kdcgeizer</t>
  </si>
  <si>
    <t>МПК, производственная компания</t>
  </si>
  <si>
    <t>Карачаево-Черкесская Республика</t>
  </si>
  <si>
    <t>Абазинский район</t>
  </si>
  <si>
    <t>аул Псыж</t>
  </si>
  <si>
    <t>7‒909‒499‒51‒15</t>
  </si>
  <si>
    <t>aps06@mail.ru</t>
  </si>
  <si>
    <t>Интерьерные лестницы / Ограждения, Натяжные потолки, Окна, Ремонт / отделка помещений</t>
  </si>
  <si>
    <t>Кемеровская область — Кузбасс</t>
  </si>
  <si>
    <t>Беловский городской округ</t>
  </si>
  <si>
    <t>Белово</t>
  </si>
  <si>
    <t>СистемыВО, магазин</t>
  </si>
  <si>
    <t>Коммунистическая, 18</t>
  </si>
  <si>
    <t>7 (38452) 2‒30‒84</t>
  </si>
  <si>
    <t>t.k.sibir-energo@mail.ru</t>
  </si>
  <si>
    <t>Инструмент, Предметы интерьера / экстерьера, Сантехническое оборудование</t>
  </si>
  <si>
    <t>Бензоинструмент, Печи / Камины, Сантехника / Санфаянс, Системы отопления / водоснабжения / канализации, Электроинструмент</t>
  </si>
  <si>
    <t>Дом, строительная компания</t>
  </si>
  <si>
    <t>с. Сосновка</t>
  </si>
  <si>
    <t>Ежедневно с 09:00 до 18:00. рабочие месяцы: апрель-октябрь</t>
  </si>
  <si>
    <t>Кировская область</t>
  </si>
  <si>
    <t>ТеплоВод</t>
  </si>
  <si>
    <t>Верхошижемский район</t>
  </si>
  <si>
    <t>пгт Верхошижемье</t>
  </si>
  <si>
    <t>7‒963‒553‒39‒21</t>
  </si>
  <si>
    <t>14370afcdc17429f9e418d5ffbd0334a@sentry.wixpress.com, info@t-vo.ru, wixofday@wix.com</t>
  </si>
  <si>
    <t>http://t-vo.ru</t>
  </si>
  <si>
    <t>Костромская область</t>
  </si>
  <si>
    <t>Гидротерм, торгово-монтажная компания</t>
  </si>
  <si>
    <t>Кострома городской округ</t>
  </si>
  <si>
    <t>Кострома</t>
  </si>
  <si>
    <t>Юбилейная, 24а</t>
  </si>
  <si>
    <t>7 (4942) 42‒52‒50, 7 (4942) 425‒000</t>
  </si>
  <si>
    <t>info@gidroterm.su</t>
  </si>
  <si>
    <t>http://gidroterm.su</t>
  </si>
  <si>
    <t>Краснодарский край</t>
  </si>
  <si>
    <t>Абинский район</t>
  </si>
  <si>
    <t>Абинск</t>
  </si>
  <si>
    <t>Портал, торгово-производственная компания</t>
  </si>
  <si>
    <t>Заводская, 5а</t>
  </si>
  <si>
    <t>7 (86150) 4‒40‒09</t>
  </si>
  <si>
    <t>7‒918‒664‒44‒09, 7‒965‒464‒46‒59</t>
  </si>
  <si>
    <t>gel@portalfirma.ru, info@portalfirma.ru, locom2008@mail.ru</t>
  </si>
  <si>
    <t>http://portalfirma.ru</t>
  </si>
  <si>
    <t>Меркурий, магазин</t>
  </si>
  <si>
    <t>Пн: c 09:00-19:00, Вт: c 09:00-19:00, Ср: c 09:00-19:00, Чт: c 09:00-19:00, Пт: выходной, Сб: c 09:00-19:00, Вс: c 09:00-19:00</t>
  </si>
  <si>
    <t>Бизнес-услуги, Места отдыха / Развлекательные заведения, Недвижимость, Общественное питание, Услуги по организации праздников / досуга</t>
  </si>
  <si>
    <t>Красноярский край</t>
  </si>
  <si>
    <t>Ачинск городской округ</t>
  </si>
  <si>
    <t>Ачинск</t>
  </si>
  <si>
    <t>Городской правовой центр, юридическое агентство</t>
  </si>
  <si>
    <t>4-й микрорайон, 16</t>
  </si>
  <si>
    <t>7 (39151) 2‒50‒30, 7 (39151) 2‒55‒66</t>
  </si>
  <si>
    <t>achinskavto@mail.ru</t>
  </si>
  <si>
    <t>Железногорск</t>
  </si>
  <si>
    <t>Входные группы, Окна, Остекление / отделка балконов и лоджий, Системы перегородок</t>
  </si>
  <si>
    <t>Архитектурно-строительное проектирование, Геодезические работы, Кадастровые работы / Техническая инвентаризация, учет, Оформление недвижимости / земли, Согласование перепланировок</t>
  </si>
  <si>
    <t>Курганская область</t>
  </si>
  <si>
    <t>ДЭКА, торгово-производственная компания</t>
  </si>
  <si>
    <t>Кетовский район</t>
  </si>
  <si>
    <t>с. Кетово</t>
  </si>
  <si>
    <t>Боровая, 2/1</t>
  </si>
  <si>
    <t>7‒908‒834‒19‒14, 7‒932‒312‒80‒86</t>
  </si>
  <si>
    <t>deka-deka@inbox.ru</t>
  </si>
  <si>
    <t>http://deka45.ru</t>
  </si>
  <si>
    <t>Деревообработка, Пиломатериалы / Лесоматериалы, Погонажные изделия, Товары для бань / саун</t>
  </si>
  <si>
    <t>ЧЗПСН-Профнастил, сеть дилерских магазинов</t>
  </si>
  <si>
    <t>Быстровозводимые здания / сооружения, Заборы / Ограждения, Кровельные материалы, Сэндвич-панели, Фасадные материалы / конструкции</t>
  </si>
  <si>
    <t>Курская область</t>
  </si>
  <si>
    <t>Железногорск городской округ</t>
  </si>
  <si>
    <t>Курская, 33</t>
  </si>
  <si>
    <t>7‒930‒858‒58‒08</t>
  </si>
  <si>
    <t>9308585808@mail.ru, ira.irinal2018@yandex.ru, irina.irinal2018@yandex.ru</t>
  </si>
  <si>
    <t>http://glavstroy46.ru</t>
  </si>
  <si>
    <t>https://vk.com/glavstroy46</t>
  </si>
  <si>
    <t>Ленинградская область</t>
  </si>
  <si>
    <t>Волосовский муниципальный район</t>
  </si>
  <si>
    <t>Хитинг Мастер, производственная компания</t>
  </si>
  <si>
    <t>пос. Жилгородок</t>
  </si>
  <si>
    <t>7‒911‒000‒06‒77, 7‒911‒291‒04‒10</t>
  </si>
  <si>
    <t>info@refkomspb.ru</t>
  </si>
  <si>
    <t>http://refkomspb.ru</t>
  </si>
  <si>
    <t>Всеволожский муниципальный район</t>
  </si>
  <si>
    <t>RAUM Бугры</t>
  </si>
  <si>
    <t>Санкт-Петербург</t>
  </si>
  <si>
    <t>Выборгский район</t>
  </si>
  <si>
    <t>Бугровская, 2</t>
  </si>
  <si>
    <t>7 (812) 679‒47‒04</t>
  </si>
  <si>
    <t>mail@mail.ru</t>
  </si>
  <si>
    <t>http://bugry.rent</t>
  </si>
  <si>
    <t>Инструмент, Металлы, Отделочные материалы, Промышленное оборудование, Сантехническое оборудование, Строительное оборудование и техника, Строительные материалы / конструкции, Электротехника</t>
  </si>
  <si>
    <t>Сантехническое оборудование, Торговое оборудование</t>
  </si>
  <si>
    <t>Системы отопления / водоснабжения / канализации, Холодильное оборудование</t>
  </si>
  <si>
    <t>Банкетные залы, Конференц-залы / Переговорные комнаты, Организация и проведение бизнес-мероприятий, Организация и проведение праздников, Рестораны</t>
  </si>
  <si>
    <t>Пн: c 08:15-11:45, Вт: c 08:15-11:45, Ср: c 08:15-11:45, Чт: c 08:15-11:45, Пт: c 08:15-11:45, Сб: выходной, Вс: выходной</t>
  </si>
  <si>
    <t>Липецкая область</t>
  </si>
  <si>
    <t>Грязинский район</t>
  </si>
  <si>
    <t>с. Казинка</t>
  </si>
  <si>
    <t>СЭСТ-ЛЮВЭ, производственная компания</t>
  </si>
  <si>
    <t>Особой экономической зоны тер, 7</t>
  </si>
  <si>
    <t>7 (4742) 42‒00‒51, 7 (4742) 42‒00‒60, 7 (4742) 42‒00‒61, 7 (4742) 42‒00‒63, 7 (4742) 70‒95‒11</t>
  </si>
  <si>
    <t>sales@luvegroup.com</t>
  </si>
  <si>
    <t>http://www.luve.it</t>
  </si>
  <si>
    <t>Пн: c 08:00-12:00, Вт: c 08:00-12:00, Ср: c 08:00-12:00, Чт: c 08:00-12:00, Пт: c 08:00-12:00, Сб: c 09:00-12:00, Вс: c 09:00-12:00</t>
  </si>
  <si>
    <t>Магаданская область</t>
  </si>
  <si>
    <t>Магадан городской округ</t>
  </si>
  <si>
    <t>Магадан</t>
  </si>
  <si>
    <t>ЕвроПласт, компания</t>
  </si>
  <si>
    <t>улица Кольцевая, 7</t>
  </si>
  <si>
    <t>7 (4132) 68‒49‒76</t>
  </si>
  <si>
    <t>valenta-72@mail.ru</t>
  </si>
  <si>
    <t>http://ep49.ru</t>
  </si>
  <si>
    <t>Мир, гостиница</t>
  </si>
  <si>
    <t>Московская область</t>
  </si>
  <si>
    <t>Балашиха городской округ</t>
  </si>
  <si>
    <t>Балашиха</t>
  </si>
  <si>
    <t>Карбышева, 2Б</t>
  </si>
  <si>
    <t>7 (495) 521‒29‒52</t>
  </si>
  <si>
    <t>7‒925‒404‒55‒17</t>
  </si>
  <si>
    <t>g.s.20@mail.ru</t>
  </si>
  <si>
    <t>http://bal-hotel.ru</t>
  </si>
  <si>
    <t>Бани / Сауны, Банкетные залы, Бильярдные залы, Гостиницы, Конференц-залы / Переговорные комнаты</t>
  </si>
  <si>
    <t>https://instagram.com/balhotel</t>
  </si>
  <si>
    <t>https://vk.com/bal_hotel</t>
  </si>
  <si>
    <t>Москва</t>
  </si>
  <si>
    <t>МеталлБУ, компания по продаже металлопроката для вторичного использования</t>
  </si>
  <si>
    <t>МКАД 103 Километр, вл54Б ст1</t>
  </si>
  <si>
    <t>7 (495) 514‒44‒03, 7 (495) 772‒15‒50</t>
  </si>
  <si>
    <t>7‒925‒188‒01‒80, 7‒925‒514‒44‒03, 7‒926‒568‒93‒30</t>
  </si>
  <si>
    <t>info@metallbu.su, support@tiu.ru</t>
  </si>
  <si>
    <t>http://metall-bu.ru, http://metallbu.su</t>
  </si>
  <si>
    <t>Заборы / Ограждения, Лакокрасочные материалы, Металлоизделия, Металлоконструкции для строительства зданий / сооружений, Снос зданий / сооружений, Строительные материалы, Сухие строительные смеси</t>
  </si>
  <si>
    <t>79255144403, 79265689330</t>
  </si>
  <si>
    <t>Аренда спецтехники, Бетон / Раствор, Строительство дач / коттеджей</t>
  </si>
  <si>
    <t>7 (495) 741‒06‒92</t>
  </si>
  <si>
    <t>Металлы, Рекламные услуги, Строительные / монтажные работы, Торговое оборудование</t>
  </si>
  <si>
    <t>Вектор, кадастровая компания</t>
  </si>
  <si>
    <t>Научные организации, Недвижимость</t>
  </si>
  <si>
    <t>Конференц-залы / Переговорные комнаты, Научно-исследовательские институты</t>
  </si>
  <si>
    <t>Апатитыводоканал</t>
  </si>
  <si>
    <t>Мурманская область</t>
  </si>
  <si>
    <t>Апатиты городской округ</t>
  </si>
  <si>
    <t>Апатиты</t>
  </si>
  <si>
    <t>Водопроводный проезд, 1</t>
  </si>
  <si>
    <t>7 (81555) 6‒24‒25, 7 (81555) 6‒33‒27</t>
  </si>
  <si>
    <t>info@apvod.ru, vkuznetcov@apvod.ru</t>
  </si>
  <si>
    <t>http://apvod.ru</t>
  </si>
  <si>
    <t>https://vk.com/apvod_ru</t>
  </si>
  <si>
    <t>Нарьян-Мардорремстрой</t>
  </si>
  <si>
    <t>Ненецкий автономный округ</t>
  </si>
  <si>
    <t>Заполярный район</t>
  </si>
  <si>
    <t>рп. Искателей</t>
  </si>
  <si>
    <t>Юбилейная, 97а</t>
  </si>
  <si>
    <t>7 (81853) 4‒40‒45, 7 (81853) 4‒40‒63</t>
  </si>
  <si>
    <t>info@naodrsu.ru, support@naodrsu.ru</t>
  </si>
  <si>
    <t>http://naodrsu.ru</t>
  </si>
  <si>
    <t>Нижегородская область</t>
  </si>
  <si>
    <t>Арзамас городской округ</t>
  </si>
  <si>
    <t>Арзамас</t>
  </si>
  <si>
    <t>Гостиный Ряд, 24</t>
  </si>
  <si>
    <t>7 (83147) 9‒08‒25, 7‒920‒034‒43‒26, 7‒930‒290‒22‒50</t>
  </si>
  <si>
    <t>zakaz@hoz52.ru</t>
  </si>
  <si>
    <t>http://hoz52.ru</t>
  </si>
  <si>
    <t>Бензоинструмент, Сантехника / Санфаянс, Светотехника, Слесарно-монтажный инструмент, Электроинструмент</t>
  </si>
  <si>
    <t>viber://contact/?number=79302902250</t>
  </si>
  <si>
    <t>https://instagram.com/merkurymag</t>
  </si>
  <si>
    <t>https://vk.com/mercmag</t>
  </si>
  <si>
    <t>улица Дзержинского, 42</t>
  </si>
  <si>
    <t>проспект Мира, 19</t>
  </si>
  <si>
    <t>Новгородская область</t>
  </si>
  <si>
    <t>Великий Новгород городской округ</t>
  </si>
  <si>
    <t>Великий Новгород</t>
  </si>
  <si>
    <t>Людогоща, 12</t>
  </si>
  <si>
    <t>7 (8162) 77‒30‒99, 7 (8162) 90‒11‒77</t>
  </si>
  <si>
    <t>7‒921‒730‒11‒77</t>
  </si>
  <si>
    <t>rusned1@yandex.ru</t>
  </si>
  <si>
    <t>http://xn--b1acd7afcap.xn--1-7sbji4b4a.xn--p1ai</t>
  </si>
  <si>
    <t>Новосибирская область</t>
  </si>
  <si>
    <t>Бердск городской округ</t>
  </si>
  <si>
    <t>Бердск</t>
  </si>
  <si>
    <t>Новосиблазер, компания металлообработки</t>
  </si>
  <si>
    <t>Химзаводская, 11/21</t>
  </si>
  <si>
    <t>7 (383) 207‒55‒22, 7 (383) 212‒52‒90</t>
  </si>
  <si>
    <t>7‒913‒945‒04‒92</t>
  </si>
  <si>
    <t>sales@siblaser.ru, siblaser@bk.ru</t>
  </si>
  <si>
    <t>http://www.siblaser.ru</t>
  </si>
  <si>
    <t>Лазерная резка неметаллов, Металлоизделия, Металлообработка, Полимерная порошковая окраска, Сварочные работы, Торгово-выставочное оборудование</t>
  </si>
  <si>
    <t>Промышленное оборудование, Строительные / монтажные работы, Строительные материалы / конструкции, Химия / Вторсырьё</t>
  </si>
  <si>
    <t>Комсомольская, 2/2</t>
  </si>
  <si>
    <t>ОмскБурСервис</t>
  </si>
  <si>
    <t>Омская область</t>
  </si>
  <si>
    <t>Азовский немецкий национальный район</t>
  </si>
  <si>
    <t>Степная, 17</t>
  </si>
  <si>
    <t>7‒923‒678‒70‒80</t>
  </si>
  <si>
    <t>admin@website.ru, burenie55@gmail.com</t>
  </si>
  <si>
    <t>http://www.burenie-omsk.ru</t>
  </si>
  <si>
    <t>Оренбургская область</t>
  </si>
  <si>
    <t>Оренбург городской округ</t>
  </si>
  <si>
    <t>Оренбург</t>
  </si>
  <si>
    <t>Газтехника, сеть магазинов газового оборудования</t>
  </si>
  <si>
    <t>8 Марта, 45</t>
  </si>
  <si>
    <t>7 (3532) 34‒13‒81, 7 (3532) 34‒13‒82</t>
  </si>
  <si>
    <t>g111001@oblgaz56.ru, g111007@oblgaz56.ru</t>
  </si>
  <si>
    <t>http://gss56.ru</t>
  </si>
  <si>
    <t>Ежедневно с 09:00 до 13:00. санитарная обработка: пн-вс 16:00-16:20</t>
  </si>
  <si>
    <t>проспект Победы, 18</t>
  </si>
  <si>
    <t>Орловская область</t>
  </si>
  <si>
    <t>Мценск городской округ</t>
  </si>
  <si>
    <t>Мценск</t>
  </si>
  <si>
    <t>улица Машиностроителей, 19</t>
  </si>
  <si>
    <t>a-skd@mail.ru, admin@website.ru</t>
  </si>
  <si>
    <t>http://www.a-skd.ru</t>
  </si>
  <si>
    <t>https://instagram.com/a_skd.ru</t>
  </si>
  <si>
    <t>https://vk.com/a_skd</t>
  </si>
  <si>
    <t>Пензенская область</t>
  </si>
  <si>
    <t>Бессоновский район</t>
  </si>
  <si>
    <t>с. Бессоновка</t>
  </si>
  <si>
    <t>Окна плюс, производственно-монтажная компания</t>
  </si>
  <si>
    <t>Нагорная, 12Б</t>
  </si>
  <si>
    <t>7 (8412) 29‒79‒00, 7 (8412) 74‒54‒00, 7 (84140) 2‒66‒35</t>
  </si>
  <si>
    <t>7‒963‒109‒79‒00</t>
  </si>
  <si>
    <t>oknaplus-pnz@yandex.ru</t>
  </si>
  <si>
    <t>http://www.oknapluspnz.ru</t>
  </si>
  <si>
    <t>https://instagram.com/pro_plastic58</t>
  </si>
  <si>
    <t>Инстройгаз, инжиниринговая компания</t>
  </si>
  <si>
    <t>Пермский край</t>
  </si>
  <si>
    <t>Березники городской округ</t>
  </si>
  <si>
    <t>Березники</t>
  </si>
  <si>
    <t>Химиков, 7</t>
  </si>
  <si>
    <t>7 (342) 250‒70‒55</t>
  </si>
  <si>
    <t>instroygaz@gmail.com</t>
  </si>
  <si>
    <t>http://www.instroygaz.com</t>
  </si>
  <si>
    <t>Санмикс, магазин</t>
  </si>
  <si>
    <t>7 (342) 214‒70‒30</t>
  </si>
  <si>
    <t>http://sanmix.pro</t>
  </si>
  <si>
    <t>Приморский край</t>
  </si>
  <si>
    <t>Мартен, торговая компания</t>
  </si>
  <si>
    <t>Артёмовский городской округ</t>
  </si>
  <si>
    <t>Артем</t>
  </si>
  <si>
    <t>1-я Рабочая улица, 16а</t>
  </si>
  <si>
    <t>7 (423) 260‒65‒79, 7 (423) 260‒65‒86, 7 (42337) 44‒000</t>
  </si>
  <si>
    <t>filial@marten-dv.ru, info@marten-dv.ru, mag@marten-dv.ru, operator@marten-dv.ru, osu@marten-dv.ru</t>
  </si>
  <si>
    <t>http://www.marten-dv.ru</t>
  </si>
  <si>
    <t>Кровельные материалы, Металлоизделия, Металлоконструкции для строительства зданий / сооружений, Металлообработка, Нержавеющий металлопрокат, Сварочные работы, Фасадные материалы / конструкции, Чёрный металлопрокат</t>
  </si>
  <si>
    <t>https://instagram.com/ooo_marten_vl</t>
  </si>
  <si>
    <t>Псковская область</t>
  </si>
  <si>
    <t>Плесков, ресторан</t>
  </si>
  <si>
    <t>Печорский район</t>
  </si>
  <si>
    <t>д. Печки</t>
  </si>
  <si>
    <t>Печки, 2/3</t>
  </si>
  <si>
    <t>7 (8112) 79‒34‒76</t>
  </si>
  <si>
    <t>7‒911‒357‒51‒93</t>
  </si>
  <si>
    <t>otelpleskov@yandex.ru, web@coffeestudio.ru</t>
  </si>
  <si>
    <t>http://otelpleskov.ru</t>
  </si>
  <si>
    <t>https://facebook.com/otelpleskov.ru</t>
  </si>
  <si>
    <t>https://instagram.com/otelpleskov</t>
  </si>
  <si>
    <t>https://vk.com/otelpleskov</t>
  </si>
  <si>
    <t>https://ok.ru/group/56963571712118</t>
  </si>
  <si>
    <t>Республика Адыгея</t>
  </si>
  <si>
    <t>Майкоп городской округ</t>
  </si>
  <si>
    <t>Майкоп</t>
  </si>
  <si>
    <t>Дружба Керамик, торговый дом</t>
  </si>
  <si>
    <t>Калинина, 210н</t>
  </si>
  <si>
    <t>7 (8772) 59‒30‒10</t>
  </si>
  <si>
    <t>druzhba.keramik@mail.ru</t>
  </si>
  <si>
    <t>Республика Алтай</t>
  </si>
  <si>
    <t>Горно-Алтайск городской округ</t>
  </si>
  <si>
    <t>Горно-Алтайск</t>
  </si>
  <si>
    <t>ИНТЕР, салон дверей и окон</t>
  </si>
  <si>
    <t>7 (38822) 2‒83‒34</t>
  </si>
  <si>
    <t>7‒962‒582‒58‒88</t>
  </si>
  <si>
    <t>altayinter@mail.ru</t>
  </si>
  <si>
    <t>http://altayinter.ru</t>
  </si>
  <si>
    <t>Автоматические ворота / шлагбаумы, Входные двери, Межкомнатные двери, Натяжные потолки, Окна, Остекление / отделка балконов и лоджий</t>
  </si>
  <si>
    <t>https://instagram.com/inter_dveri</t>
  </si>
  <si>
    <t>https://vk.com/altayinter</t>
  </si>
  <si>
    <t>https://ok.ru/group55133630758915</t>
  </si>
  <si>
    <t>Республика Башкортостан</t>
  </si>
  <si>
    <t>Абзелиловский район</t>
  </si>
  <si>
    <t>СИБИРСКИЕ ОКНА, торгово-производственная компания</t>
  </si>
  <si>
    <t>с. Аскарово</t>
  </si>
  <si>
    <t>Тангатарская, 5а</t>
  </si>
  <si>
    <t>7 (3519) 45‒27‒05</t>
  </si>
  <si>
    <t>7‒965‒930‒79‒79</t>
  </si>
  <si>
    <t>rin38@yandex.ru</t>
  </si>
  <si>
    <t>http://xn----7sbeqnbakfyj5aje.xn--p1ai</t>
  </si>
  <si>
    <t>Пн: c 12:00-18:00, Вт: c 09:00-18:00, Ср: c 09:00-18:00, Чт: c 09:00-18:00, Пт: c 09:00-18:00, Сб: выходной, Вс: выходной</t>
  </si>
  <si>
    <t>https://vk.com/sibokna99</t>
  </si>
  <si>
    <t>https://ok.ru/profile/572083504997</t>
  </si>
  <si>
    <t>Республика Бурятия</t>
  </si>
  <si>
    <t>Баргузинский район</t>
  </si>
  <si>
    <t>с. Баргузин</t>
  </si>
  <si>
    <t>Земельно-Кадастровая Компания</t>
  </si>
  <si>
    <t>7 (3012) 577‒388</t>
  </si>
  <si>
    <t>7‒924‒752‒12‒88, 7‒9244‒577‒855</t>
  </si>
  <si>
    <t>barguzin.zemkads@gmail.com, zemkads@gmail.com</t>
  </si>
  <si>
    <t>http://www.xn-----7kcaablogauwsggolilifeyqy0a5xndi.xn--p1ai</t>
  </si>
  <si>
    <t>79244577855, 79247521288</t>
  </si>
  <si>
    <t>https://facebook.com/zemkads</t>
  </si>
  <si>
    <t>https://instagram.com/zemkads</t>
  </si>
  <si>
    <t>https://vk.com/zemkads</t>
  </si>
  <si>
    <t>https://ok.ru/zemkads</t>
  </si>
  <si>
    <t>https://twitter.com/zemkads</t>
  </si>
  <si>
    <t>Республика Дагестан</t>
  </si>
  <si>
    <t>Буйнакск городской округ</t>
  </si>
  <si>
    <t>Буйнакск</t>
  </si>
  <si>
    <t>Бюро технической инвентаризации и кадастровой оценки филиал по г. Буйнакск</t>
  </si>
  <si>
    <t>Чкалова, 2Б</t>
  </si>
  <si>
    <t>7‒989‒467‒35‒26</t>
  </si>
  <si>
    <t>dtk@dagbti.com</t>
  </si>
  <si>
    <t>http://xn--80acfcx3d.xn--p1ai/kontakty</t>
  </si>
  <si>
    <t>Республика Ингушетия</t>
  </si>
  <si>
    <t>Магас городской округ</t>
  </si>
  <si>
    <t>Магас</t>
  </si>
  <si>
    <t>Центр независимых судебных экспертиз и оценки</t>
  </si>
  <si>
    <t>Дошлако Мальсагова, 36</t>
  </si>
  <si>
    <t>7‒938‒010‒30‒50</t>
  </si>
  <si>
    <t>06expert@mail.ru</t>
  </si>
  <si>
    <t>http://ingexpert.ru</t>
  </si>
  <si>
    <t>Автоэкспертиза, Судебная / внесудебная экспертиза, Техническая экспертиза зданий и сооружений, Энергоаудит</t>
  </si>
  <si>
    <t>Республика Калмыкия</t>
  </si>
  <si>
    <t>Элиста городской округ</t>
  </si>
  <si>
    <t>Элиста</t>
  </si>
  <si>
    <t>Теплоруссия, торговая компания</t>
  </si>
  <si>
    <t>8‒800‒550‒51‒59</t>
  </si>
  <si>
    <t>elista@teploruss.ru</t>
  </si>
  <si>
    <t>http://elista.teploruss.ru</t>
  </si>
  <si>
    <t>Республика Карелия</t>
  </si>
  <si>
    <t>АВЕНЮ №5, агентство недвижимости</t>
  </si>
  <si>
    <t>Петрозаводский городской округ</t>
  </si>
  <si>
    <t>Петрозаводск</t>
  </si>
  <si>
    <t>Маршала Мерецкова, 8Б</t>
  </si>
  <si>
    <t>7 (8142) 63‒70‒02</t>
  </si>
  <si>
    <t>7‒911‒401‒01‒11</t>
  </si>
  <si>
    <t>5_avenu@mail.ru</t>
  </si>
  <si>
    <t>http://avenu-karelia.ru</t>
  </si>
  <si>
    <t>https://vk.com/club7495125</t>
  </si>
  <si>
    <t>Республика Коми</t>
  </si>
  <si>
    <t>Сосногорск муниципальный район</t>
  </si>
  <si>
    <t>Сосногорск</t>
  </si>
  <si>
    <t>Атлант, ремонтная компания</t>
  </si>
  <si>
    <t>7‒912‒943‒37‒77</t>
  </si>
  <si>
    <t>atlant_manager1@mail.ru</t>
  </si>
  <si>
    <t>Республика Крым</t>
  </si>
  <si>
    <t>Евпатория городской округ</t>
  </si>
  <si>
    <t>Евпатория</t>
  </si>
  <si>
    <t>7 (36569) 2‒49‒49</t>
  </si>
  <si>
    <t>tavria.dom@yandex.ru</t>
  </si>
  <si>
    <t>http://tavria-dom.com</t>
  </si>
  <si>
    <t>Республика Марий Эл</t>
  </si>
  <si>
    <t>Волжск городской округ</t>
  </si>
  <si>
    <t>Волжск</t>
  </si>
  <si>
    <t>Банный магазин</t>
  </si>
  <si>
    <t>Кузьмина, 22</t>
  </si>
  <si>
    <t>7‒917‒711‒29‒99</t>
  </si>
  <si>
    <t>vagonka-lipa-12@yandex.ru</t>
  </si>
  <si>
    <t>Отделочные материалы, Предметы интерьера / экстерьера, Спецмагазины, Строительные / монтажные работы</t>
  </si>
  <si>
    <t>Окна, Остекление / отделка балконов и лоджий, Печи / Камины, Товары для бань / саун</t>
  </si>
  <si>
    <t>Пн: c 10:00-18:00, Вт: c 10:00-18:00, Ср: c 10:00-18:00, Чт: c 10:00-18:00, Пт: c 10:00-18:00, Сб: c 09:00-15:00, Вс: c 09:00-15:00</t>
  </si>
  <si>
    <t>https://instagram.com/pervyibannyi</t>
  </si>
  <si>
    <t>https://vk.com/banniymag</t>
  </si>
  <si>
    <t>Волжский район</t>
  </si>
  <si>
    <t>Республика Мордовия</t>
  </si>
  <si>
    <t>Лямбирский район</t>
  </si>
  <si>
    <t>с. Лямбирь</t>
  </si>
  <si>
    <t>Комсомольская, 89а</t>
  </si>
  <si>
    <t>7‒927‒276‒86‒19, 7‒937‒512‒80‒08</t>
  </si>
  <si>
    <t>geomaster13@yandex.ru</t>
  </si>
  <si>
    <t>79272768619, 79375128008</t>
  </si>
  <si>
    <t>Республика Саха (Якутия)</t>
  </si>
  <si>
    <t>Амгинский район</t>
  </si>
  <si>
    <t>с. Амга</t>
  </si>
  <si>
    <t>Республиканский центр технического учета и технической инвентаризации</t>
  </si>
  <si>
    <t>Партизанская улица, 69</t>
  </si>
  <si>
    <t>7‒924‒897‒02‒15</t>
  </si>
  <si>
    <t>amma_rcti@mail.ru, info@rcti.pro</t>
  </si>
  <si>
    <t>http://rcti.pro</t>
  </si>
  <si>
    <t>https://instagram.com/rcti_ykt</t>
  </si>
  <si>
    <t>Республика Северная Осетия — Алания</t>
  </si>
  <si>
    <t>Владикавказ городской округ</t>
  </si>
  <si>
    <t>Владикавказ</t>
  </si>
  <si>
    <t>Иристонский район</t>
  </si>
  <si>
    <t>Ватутина, 17а</t>
  </si>
  <si>
    <t>7 (8672) 33‒33‒03</t>
  </si>
  <si>
    <t>info@kadastr15.ru</t>
  </si>
  <si>
    <t>http://kadastr15.ru</t>
  </si>
  <si>
    <t>Республика Татарстан</t>
  </si>
  <si>
    <t>Азнакаевский район</t>
  </si>
  <si>
    <t>Азнакаево</t>
  </si>
  <si>
    <t>Азтрубстрой, строительная компания</t>
  </si>
  <si>
    <t>улица Гагарина, 6</t>
  </si>
  <si>
    <t>ats1000@mail.ru, atsl000@mail.ru</t>
  </si>
  <si>
    <t>http://aztrub-stroy.narod.ru</t>
  </si>
  <si>
    <t>Город`ОК, рекламно-производственная компания</t>
  </si>
  <si>
    <t>Республика Тыва</t>
  </si>
  <si>
    <t>Кызыл городской округ</t>
  </si>
  <si>
    <t>Кызыл</t>
  </si>
  <si>
    <t>Рабочая, 208</t>
  </si>
  <si>
    <t>7 (39422) 2‒19‒94</t>
  </si>
  <si>
    <t>7‒913‒353‒88‒58, 7‒923‒265‒56‒67</t>
  </si>
  <si>
    <t>info@gorodok17.ru</t>
  </si>
  <si>
    <t>http://gorodok17.ru</t>
  </si>
  <si>
    <t>Высотные работы, Дизайн рекламы, Изготовление рекламных конструкций, Нанесение изображений на сувениры, Оперативная полиграфия, Плоттерная резка, Полиграфические услуги, Световая реклама, УФ-печать, Широкоформатная печать</t>
  </si>
  <si>
    <t>https://instagram.com/gorodok17.ru</t>
  </si>
  <si>
    <t>Республика Хакасия</t>
  </si>
  <si>
    <t>Абакан городской округ</t>
  </si>
  <si>
    <t>Абакан</t>
  </si>
  <si>
    <t>Спектрум, рекламно-производственная компания</t>
  </si>
  <si>
    <t>проспект Дружбы народов, 63Б</t>
  </si>
  <si>
    <t>7 (3902) 31‒31‒01, 7‒913‒444‒44‒38, 7‒913‒445‒80‒13</t>
  </si>
  <si>
    <t>7‒913‒444‒44‒38, 7‒913‒445‒80‒13</t>
  </si>
  <si>
    <t>freza@spectrum360.ru, mail@mail.ru, sales@spectrum360.ru, spectrum119@mail.ru</t>
  </si>
  <si>
    <t>http://spectrum360.ru</t>
  </si>
  <si>
    <t>Изготовление рекламных конструкций, Световая реклама, Услуги фрезеровки, Фасадные работы, Широкоформатная печать</t>
  </si>
  <si>
    <t>https://vk.com/spectrum360</t>
  </si>
  <si>
    <t>Азовводоканал</t>
  </si>
  <si>
    <t>Ростовская область</t>
  </si>
  <si>
    <t>Азов городской округ</t>
  </si>
  <si>
    <t>Азов</t>
  </si>
  <si>
    <t>переулок Осипенко, 11</t>
  </si>
  <si>
    <t>7 (86342) 6‒34‒16, 7 (86342) 6‒35‒46, 7 (86342) 6‒37‒28, 7 (86342) 6‒58‒56</t>
  </si>
  <si>
    <t>azov_vk@mail.ru</t>
  </si>
  <si>
    <t>http://azov-vodokanal.ru</t>
  </si>
  <si>
    <t>Рязанская область</t>
  </si>
  <si>
    <t>Деметра, ландшафтное бюро</t>
  </si>
  <si>
    <t>Рыбновский район</t>
  </si>
  <si>
    <t>д. Высокое</t>
  </si>
  <si>
    <t>Купеческая, 22а</t>
  </si>
  <si>
    <t>7 (4912) 24‒05‒26</t>
  </si>
  <si>
    <t>7‒905‒693‒60‒00</t>
  </si>
  <si>
    <t>demetra.landshaft@yandex.ru, marketing@dialweb.ru, oksanademetra@yandex.ru, shirokova2004@mail.ru, tutaev@dialweb.ru</t>
  </si>
  <si>
    <t>http://project-landscape.ru</t>
  </si>
  <si>
    <t>Заборы / Ограждения, Ландшафтная архитектура, Облицовочный камень, Семена / Посадочный материал, Тротуарная плитка</t>
  </si>
  <si>
    <t>Самарская область</t>
  </si>
  <si>
    <t>Самарский Стройфарфор, производственно-торговая компания</t>
  </si>
  <si>
    <t>пгт Завод 'Стройкерамика'</t>
  </si>
  <si>
    <t>Тополей, 1а</t>
  </si>
  <si>
    <t>7 (846) 999‒20‒03, 7 (846) 999‒20‒04, 7 (846) 999‒20‒05</t>
  </si>
  <si>
    <t>info@farphor.ru, onp@farphor.ru, orp@farphor.ru, orp3@farphor.ru</t>
  </si>
  <si>
    <t>http://farphor.ru</t>
  </si>
  <si>
    <t>Саратовская область</t>
  </si>
  <si>
    <t>Балаковский район</t>
  </si>
  <si>
    <t>Балаково</t>
  </si>
  <si>
    <t>Глобус, агентство недвижимости и ипотеки</t>
  </si>
  <si>
    <t>7 (8453) 35‒41‒51</t>
  </si>
  <si>
    <t>7‒927‒225‒12‒68, 7‒927‒225‒25‒24</t>
  </si>
  <si>
    <t>globus.bal@mail.ru</t>
  </si>
  <si>
    <t>http://globus-balakovo.ru</t>
  </si>
  <si>
    <t>Пн: c 08:30-19:30, Вт: c 08:30-19:30, Ср: c 08:30-19:30, Чт: c 08:30-19:30, Пт: c 08:30-19:30, Сб: c 09:00-14:00, Вс: выходной</t>
  </si>
  <si>
    <t>79272224151, 79272251268, 79272252524</t>
  </si>
  <si>
    <t>Сахалинская область</t>
  </si>
  <si>
    <t>Анивский городской округ</t>
  </si>
  <si>
    <t>ДСУ-1, 7в</t>
  </si>
  <si>
    <t>7 (4242) 300‒433</t>
  </si>
  <si>
    <t>office@sakhsnabservice.ru</t>
  </si>
  <si>
    <t>http://td-alianc.ru/</t>
  </si>
  <si>
    <t>Автоматические ворота / шлагбаумы, Альтернативные источники энергии, Дезинфицирующие средства, Насосное оборудование, Строительство / обслуживание наружных систем отопления / водоснабжения / канализации</t>
  </si>
  <si>
    <t>https://facebook.com/td.alianc</t>
  </si>
  <si>
    <t>https://instagram.com/td_alianc</t>
  </si>
  <si>
    <t>Свердловская область</t>
  </si>
  <si>
    <t>Строй Плюс, лесозавод</t>
  </si>
  <si>
    <t>Арамильский городской округ</t>
  </si>
  <si>
    <t>Арамиль</t>
  </si>
  <si>
    <t>Шпагатная, 1Б/1</t>
  </si>
  <si>
    <t>7 (343) 312‒22‒21, 7 (343) 312‒22‒22</t>
  </si>
  <si>
    <t>7‒962‒324‒22‒22</t>
  </si>
  <si>
    <t>lesozavod@list.ru</t>
  </si>
  <si>
    <t>http://www.lesozavod-sp.ru</t>
  </si>
  <si>
    <t>Смоленская область</t>
  </si>
  <si>
    <t>Смолсрубторг</t>
  </si>
  <si>
    <t>Кардымовский район</t>
  </si>
  <si>
    <t>пгт Кардымово</t>
  </si>
  <si>
    <t>7‒915‒649‒31‒29</t>
  </si>
  <si>
    <t>gregori.83@mail.ru</t>
  </si>
  <si>
    <t>http://smolsrubtorg.ru</t>
  </si>
  <si>
    <t>https://instagram.com/smolsrubtorg</t>
  </si>
  <si>
    <t>Ставропольский край</t>
  </si>
  <si>
    <t>Георгиевский городской округ</t>
  </si>
  <si>
    <t>Георгиевск</t>
  </si>
  <si>
    <t>Георгиевскдорстрой, производственно-строительный кооператив</t>
  </si>
  <si>
    <t>Октябрьская, 146/4</t>
  </si>
  <si>
    <t>7 (87951) 2‒21‒87, 7 (87951) 2‒25‒70, 7 (87951) 2‒36‒54</t>
  </si>
  <si>
    <t>korsar2000@yandex.ru, psk_gds@mail.ru</t>
  </si>
  <si>
    <t>http://www.psk-gds.narod.ru</t>
  </si>
  <si>
    <t>Тамбовская область</t>
  </si>
  <si>
    <t>Дворец культуры г. Котовска</t>
  </si>
  <si>
    <t>Котовск городской округ</t>
  </si>
  <si>
    <t>Котовск</t>
  </si>
  <si>
    <t>7 (47541) 4‒52‒15, 7 (47541) 4‒53‒15</t>
  </si>
  <si>
    <t>dk_kotovsk@mail.ru, dkkino-kotovsk@yandex.ru</t>
  </si>
  <si>
    <t>http://xn----dtbeybb0aa2ah.xn--p1ai</t>
  </si>
  <si>
    <t>Ежедневно с 09:00 до 21:00. касса: пн-пт 9:00-18:00</t>
  </si>
  <si>
    <t>https://facebook.com/dkkotovsk</t>
  </si>
  <si>
    <t>https://instagram.com/dk_kotovsk</t>
  </si>
  <si>
    <t>https://vk.com/dk_kotovsk</t>
  </si>
  <si>
    <t>https://ok.ru/profile/590146966805</t>
  </si>
  <si>
    <t>https://youtube.com/channel/UC6EoeOOYsyodbwHNGnW8kYg</t>
  </si>
  <si>
    <t>Тверская область</t>
  </si>
  <si>
    <t>Вышний Волочек городской округ</t>
  </si>
  <si>
    <t>Вышний Волочек</t>
  </si>
  <si>
    <t>РенессансСтройМонтаж, ООО, торгово-производственная компания</t>
  </si>
  <si>
    <t>Муслима Магомаева, 65</t>
  </si>
  <si>
    <t>7 (48233) 5‒10‒50, 7 (48233) 6‒15‒75</t>
  </si>
  <si>
    <t>renessansww@mail.ru</t>
  </si>
  <si>
    <t>http://renstroym.ru</t>
  </si>
  <si>
    <t>Томская область</t>
  </si>
  <si>
    <t>ЗАТО Северск городской округ</t>
  </si>
  <si>
    <t>Северск</t>
  </si>
  <si>
    <t>Регион ДСК, торгово-производственная фирма</t>
  </si>
  <si>
    <t>Первомайская улица, 4</t>
  </si>
  <si>
    <t>7 (3822) 90‒98‒02</t>
  </si>
  <si>
    <t>mail@region-dsk.ru, office@region-dsk.ru</t>
  </si>
  <si>
    <t>http://www.region-dsk.ru/?utm_source=yandex&amp;utm_medium=cpc&amp;utm_campaign=2gis&amp;utm_content=na_sait</t>
  </si>
  <si>
    <t>Мебель, Отделочные материалы, Предметы интерьера / экстерьера, Садово-хозяйственные товары, Строительные / монтажные работы, Строительные материалы / конструкции, Текстиль</t>
  </si>
  <si>
    <t>Входные двери, Жалюзи, Заборы / Ограждения, Изготовление мебели под заказ, Корпусная мебель, Натяжные потолки, Окна, Остекление / отделка балконов и лоджий, Портьерные ткани / Шторы, Ремонт окон, Теплицы</t>
  </si>
  <si>
    <t>https://instagram.com/regiondsk</t>
  </si>
  <si>
    <t>https://vk.com/regiondsk</t>
  </si>
  <si>
    <t>https://ok.ru/regiondsk</t>
  </si>
  <si>
    <t>Тульская область</t>
  </si>
  <si>
    <t>Алексин городской округ</t>
  </si>
  <si>
    <t>Алексин</t>
  </si>
  <si>
    <t>Пик индустрия, группа компаний</t>
  </si>
  <si>
    <t>Парковая улица, 5</t>
  </si>
  <si>
    <t>480kji@pik.ru</t>
  </si>
  <si>
    <t>http://480kji.ru</t>
  </si>
  <si>
    <t>Архитектурно-строительное проектирование, Железобетонные изделия</t>
  </si>
  <si>
    <t>Тюменская область</t>
  </si>
  <si>
    <t>Заводоуковский городской округ</t>
  </si>
  <si>
    <t>Заводоуковск</t>
  </si>
  <si>
    <t>Комфорт, магазин строительно-отделочных материалов</t>
  </si>
  <si>
    <t>Октябрьская, 1г</t>
  </si>
  <si>
    <t>7 (34542) 2‒29‒03, 7 (34542) 2‒33‒16, 7 (34542) 2‒34‒63</t>
  </si>
  <si>
    <t>comfort.co@mail.ru</t>
  </si>
  <si>
    <t>Входные двери, Герметики / Клеи, Керамическая плитка / Кафель, Комплектующие для дверей, Лакокрасочные материалы, Межкомнатные двери, Напольные покрытия / Комплектующие, Обои, Оргстекло / Поликарбонат, Пиломатериалы / Лесоматериалы, Сантехника / Санфаянс, Сварочное оборудование, Сварочные материалы, Системы отопления / водоснабжения / канализации, Строительное оборудование / Вспомогательные устройства, Строительные материалы, Сухие строительные смеси, Фасадные материалы / конструкции, Электроинструмент, Элементы питания</t>
  </si>
  <si>
    <t>Удмуртская Республика</t>
  </si>
  <si>
    <t>Воткинск городской округ</t>
  </si>
  <si>
    <t>Воткинск</t>
  </si>
  <si>
    <t>улица Луначарского, 22Б</t>
  </si>
  <si>
    <t>vot@sanmix.pro</t>
  </si>
  <si>
    <t>Государственный научный центр-Научно-исследовательский институт атомных реакторов</t>
  </si>
  <si>
    <t>Ульяновская область</t>
  </si>
  <si>
    <t>Димитровград городской округ</t>
  </si>
  <si>
    <t>Димитровград</t>
  </si>
  <si>
    <t>Западное шоссе, 9</t>
  </si>
  <si>
    <t>7 (84235) 7‒91‒97, 7 (84235) 9‒83‒83, 7 (84235) 9‒83‒84</t>
  </si>
  <si>
    <t>niiar@niiar.ru</t>
  </si>
  <si>
    <t>http://niiar.ru</t>
  </si>
  <si>
    <t>Хабаровский край</t>
  </si>
  <si>
    <t>Амурский район</t>
  </si>
  <si>
    <t>Амурск</t>
  </si>
  <si>
    <t>Евгеро, агентство недвижимости</t>
  </si>
  <si>
    <t>7 (42142) 2‒62‒79</t>
  </si>
  <si>
    <t>7‒914‒169‒76‒37, 7‒914‒174‒93‒14</t>
  </si>
  <si>
    <t>offce@evgero.com, office@evgero.com</t>
  </si>
  <si>
    <t>http://www.evgero.ru</t>
  </si>
  <si>
    <t>79141697637, 79141749314</t>
  </si>
  <si>
    <t>Ханты-Мансийский автономный округ</t>
  </si>
  <si>
    <t>Когалым городской округ</t>
  </si>
  <si>
    <t>Когалым</t>
  </si>
  <si>
    <t>Спецтрубопроводстрой, строительное предприятие</t>
  </si>
  <si>
    <t>Центральная, 15 к1</t>
  </si>
  <si>
    <t>7 (34667) 9‒22‒09</t>
  </si>
  <si>
    <t>secretary@argos-group.ru</t>
  </si>
  <si>
    <t>http://argos-rf.ru</t>
  </si>
  <si>
    <t>Челябинская область</t>
  </si>
  <si>
    <t>Аргаяшский район</t>
  </si>
  <si>
    <t>с. Аргаяш</t>
  </si>
  <si>
    <t>улица Площадь СПТУ-126, 2а</t>
  </si>
  <si>
    <t>magazin@profnasteel.ru, sale@profnasteel.ru</t>
  </si>
  <si>
    <t>http://chzpsn.ru</t>
  </si>
  <si>
    <t>Татаев, торговая компания</t>
  </si>
  <si>
    <t>Чеченская Республика</t>
  </si>
  <si>
    <t>Аргун городской округ</t>
  </si>
  <si>
    <t>с. Комсомольское</t>
  </si>
  <si>
    <t>Карьерная, 1а</t>
  </si>
  <si>
    <t>7‒928‒896‒00‒00</t>
  </si>
  <si>
    <t>che-dass@mail.ru, info@tataev-market.ru</t>
  </si>
  <si>
    <t>http://tataev-market.ru</t>
  </si>
  <si>
    <t>Аудио / Видео / Бытовая техника, Инструмент, Мебель, Отделочные материалы, Охрана / Безопасность, Предметы интерьера / экстерьера, Садово-хозяйственные товары, Сантехническое оборудование, Строительные материалы / конструкции, Текстиль, Электротехника</t>
  </si>
  <si>
    <t>Бытовая техника, Входные двери, Декоративные отделочные элементы и материалы, Корпусная мебель, Межкомнатные двери, Мягкая мебель, Напольные покрытия / Комплектующие, Обои, Офисная мебель, Печи / Камины, Постельные принадлежности / Текстиль для дома, Посуда, Сантехника / Санфаянс, Светотехника, Системы безопасности и охраны, Строительные материалы, Электроинструмент</t>
  </si>
  <si>
    <t>https://instagram.com/tataev_company</t>
  </si>
  <si>
    <t>https://vk.com/tataev_company</t>
  </si>
  <si>
    <t>Чувашская Республика — Чувашия</t>
  </si>
  <si>
    <t>Канаш городской округ</t>
  </si>
  <si>
    <t>Канаш</t>
  </si>
  <si>
    <t>Железнодорожная улица, 87</t>
  </si>
  <si>
    <t>7‒927‒851‒74‒47</t>
  </si>
  <si>
    <t>asteria8352@mail.ru, astrieltor11@mail.ru, denis.asteria@mail.ru, fedortat@mail.ru, stafik@mail.ru</t>
  </si>
  <si>
    <t>http://asteria.su</t>
  </si>
  <si>
    <t>https://vk.com/club74873772</t>
  </si>
  <si>
    <t>ЧукоткаОнлайн, группа компаний</t>
  </si>
  <si>
    <t>Чукотский автономный округ</t>
  </si>
  <si>
    <t>Анадырь городской округ</t>
  </si>
  <si>
    <t>Анадырь</t>
  </si>
  <si>
    <t>Рультытегина, 17</t>
  </si>
  <si>
    <t>7 (42722) 6‒55‒44</t>
  </si>
  <si>
    <t>7‒914‒081‒84‒88, 7‒924‒666‒55‒44</t>
  </si>
  <si>
    <t>info@textrudexpert.ru, webmaster@chukotkashop.ru</t>
  </si>
  <si>
    <t>http://chukotkashop.ru, http://textrudexpert.ru</t>
  </si>
  <si>
    <t>Автотранспорт, Архитектура / Проектирование / Дизайн, Аудио / Видео / Бытовая техника, Бизнес-услуги, Бытовые услуги, Дополнительное образование / Развивающие курсы, Издательское дело / Полиграфия, Интернет, Климатическое оборудование, Компьютеры, Наружная реклама, Недвижимость, Оргтехника / Офисная техника, Охрана / Безопасность, Предметы интерьера / экстерьера, Продажа билетов, Промышленное оборудование, Промышленный аудит / оценка, Профессиональное образование, Рекламные услуги, Сантехническое оборудование, Средства автоматизации и информационные те</t>
  </si>
  <si>
    <t>Авиабилеты, Автоматизация торговли, Автоэкспертиза, Антенное оборудование, Бухгалтерские услуги, Геодезические работы, Дизайн рекламы, Домофоны, Жалюзи, Железнодорожные билеты, Изготовление ключей, Изготовление рекламных конструкций, Инжиниринговые услуги, Информационная безопасность, Кадастровые работы / Техническая инвентаризация, учет, Контрольно-кассовая техника / Расходные материалы, Копировальные услуги, Модернизация компьютеров, Монтаж / обслуживание антенного оборудования, Монтаж климатических систем, Монтаж компьютерных сетей, Монтаж ох</t>
  </si>
  <si>
    <t>Пн: c 09:00-19:00, Вт: c 09:00-19:00, Ср: c 09:00-19:00, Чт: c 09:00-19:00, Пт: c 09:00-18:00, Сб: c 11:00-16:00, Вс: c 11:00-16:00</t>
  </si>
  <si>
    <t>79140818488, 79246665544</t>
  </si>
  <si>
    <t>https://t.me/ChukotkaOnline</t>
  </si>
  <si>
    <t>https://instagram.com/chukotka_online</t>
  </si>
  <si>
    <t>Ямало-Ненецкий автономный округ</t>
  </si>
  <si>
    <t>Муравленко городской округ</t>
  </si>
  <si>
    <t>Муравленко</t>
  </si>
  <si>
    <t>Днепр, компания</t>
  </si>
  <si>
    <t>Нефтяников, 84</t>
  </si>
  <si>
    <t>7 (3496) 45‒30‒02</t>
  </si>
  <si>
    <t>office@stroydnepr.ru</t>
  </si>
  <si>
    <t>http://xn----gtbdrrifibjl.xn--p1ai</t>
  </si>
  <si>
    <t>Ярославская область</t>
  </si>
  <si>
    <t>Некрасовский район</t>
  </si>
  <si>
    <t>рп. Некрасовское</t>
  </si>
  <si>
    <t>улица Космонавтов, 2а</t>
  </si>
  <si>
    <t>7‒910‒820‒98‒55</t>
  </si>
  <si>
    <t>ooovector77@mail.ru</t>
  </si>
  <si>
    <t>http://vector-standart76.ru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</si>
</sst>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6"/>
  <sheetViews>
    <sheetView tabSelected="1" topLeftCell="B1" workbookViewId="0">
      <selection activeCell="B2" sqref="B2"/>
    </sheetView>
  </sheetViews>
  <sheetFormatPr defaultRowHeight="15" x14ac:dyDescent="0.25"/>
  <cols>
    <col min="2" max="2" width="79.7109375" customWidth="1"/>
    <col min="3" max="3" width="38.28515625" bestFit="1" customWidth="1"/>
    <col min="4" max="4" width="42.5703125" bestFit="1" customWidth="1"/>
    <col min="5" max="5" width="48.85546875" bestFit="1" customWidth="1"/>
    <col min="6" max="6" width="37.28515625" bestFit="1" customWidth="1"/>
    <col min="7" max="7" width="43.42578125" customWidth="1"/>
    <col min="8" max="8" width="8" bestFit="1" customWidth="1"/>
    <col min="9" max="9" width="74.85546875" customWidth="1"/>
    <col min="10" max="10" width="58.5703125" customWidth="1"/>
    <col min="11" max="11" width="116.140625" customWidth="1"/>
    <col min="12" max="12" width="84" customWidth="1"/>
    <col min="13" max="13" width="140.28515625" customWidth="1"/>
    <col min="14" max="14" width="148.42578125" customWidth="1"/>
    <col min="15" max="15" width="127.7109375" customWidth="1"/>
    <col min="16" max="16" width="89.5703125" bestFit="1" customWidth="1"/>
    <col min="17" max="17" width="26.85546875" customWidth="1"/>
    <col min="18" max="18" width="97.28515625" bestFit="1" customWidth="1"/>
    <col min="19" max="19" width="76.140625" bestFit="1" customWidth="1"/>
    <col min="20" max="20" width="255.7109375" bestFit="1" customWidth="1"/>
    <col min="21" max="21" width="85.42578125" bestFit="1" customWidth="1"/>
    <col min="22" max="22" width="70.28515625" bestFit="1" customWidth="1"/>
    <col min="23" max="23" width="72" bestFit="1" customWidth="1"/>
    <col min="24" max="24" width="119.7109375" bestFit="1" customWidth="1"/>
  </cols>
  <sheetData>
    <row r="1" spans="1:32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x14ac:dyDescent="0.25">
      <c r="A2" t="str">
        <f>"70000001048485827"</f>
        <v>70000001048485827</v>
      </c>
      <c r="B2" t="s">
        <v>32</v>
      </c>
      <c r="C2" t="s">
        <v>33</v>
      </c>
      <c r="D2" t="s">
        <v>34</v>
      </c>
      <c r="E2" t="s">
        <v>35</v>
      </c>
      <c r="G2" t="s">
        <v>36</v>
      </c>
      <c r="I2" t="s">
        <v>37</v>
      </c>
      <c r="M2" t="s">
        <v>38</v>
      </c>
      <c r="N2" t="s">
        <v>39</v>
      </c>
      <c r="AE2">
        <v>52.476875999999997</v>
      </c>
      <c r="AF2">
        <v>82.768236000000002</v>
      </c>
    </row>
    <row r="3" spans="1:32" x14ac:dyDescent="0.25">
      <c r="A3" t="str">
        <f>"70000001021291548"</f>
        <v>70000001021291548</v>
      </c>
      <c r="B3" t="s">
        <v>128</v>
      </c>
      <c r="D3" t="s">
        <v>56</v>
      </c>
      <c r="F3" t="s">
        <v>62</v>
      </c>
      <c r="G3" t="s">
        <v>95</v>
      </c>
      <c r="H3">
        <v>656023</v>
      </c>
      <c r="J3" t="s">
        <v>129</v>
      </c>
      <c r="K3" t="s">
        <v>130</v>
      </c>
      <c r="L3" t="s">
        <v>131</v>
      </c>
      <c r="M3" t="s">
        <v>63</v>
      </c>
      <c r="N3" t="s">
        <v>132</v>
      </c>
      <c r="O3" t="s">
        <v>133</v>
      </c>
      <c r="P3" t="s">
        <v>48</v>
      </c>
      <c r="Q3">
        <v>79059802925</v>
      </c>
      <c r="U3" t="s">
        <v>134</v>
      </c>
      <c r="W3" t="s">
        <v>135</v>
      </c>
      <c r="AE3">
        <v>53.390729999999998</v>
      </c>
      <c r="AF3">
        <v>83.735023999999996</v>
      </c>
    </row>
    <row r="4" spans="1:32" x14ac:dyDescent="0.25">
      <c r="A4" t="str">
        <f>"70000001034906281"</f>
        <v>70000001034906281</v>
      </c>
      <c r="B4" t="s">
        <v>155</v>
      </c>
      <c r="C4" t="s">
        <v>156</v>
      </c>
      <c r="D4" t="s">
        <v>157</v>
      </c>
      <c r="E4" t="s">
        <v>158</v>
      </c>
      <c r="G4" t="s">
        <v>159</v>
      </c>
      <c r="I4" t="s">
        <v>160</v>
      </c>
      <c r="K4" t="s">
        <v>161</v>
      </c>
      <c r="L4" t="s">
        <v>162</v>
      </c>
      <c r="M4" t="s">
        <v>82</v>
      </c>
      <c r="N4" t="s">
        <v>94</v>
      </c>
      <c r="O4" t="s">
        <v>42</v>
      </c>
      <c r="P4" t="s">
        <v>49</v>
      </c>
      <c r="AE4">
        <v>50.908912000000001</v>
      </c>
      <c r="AF4">
        <v>128.55204499999999</v>
      </c>
    </row>
    <row r="5" spans="1:32" x14ac:dyDescent="0.25">
      <c r="A5" t="str">
        <f>"6896665210388567"</f>
        <v>6896665210388567</v>
      </c>
      <c r="B5" t="s">
        <v>169</v>
      </c>
      <c r="C5" t="s">
        <v>170</v>
      </c>
      <c r="D5" t="s">
        <v>171</v>
      </c>
      <c r="E5" t="s">
        <v>172</v>
      </c>
      <c r="G5" t="s">
        <v>173</v>
      </c>
      <c r="H5">
        <v>163071</v>
      </c>
      <c r="I5" t="s">
        <v>174</v>
      </c>
      <c r="K5" t="s">
        <v>175</v>
      </c>
      <c r="L5" t="s">
        <v>176</v>
      </c>
      <c r="M5" t="s">
        <v>80</v>
      </c>
      <c r="N5" t="s">
        <v>177</v>
      </c>
      <c r="O5" t="s">
        <v>46</v>
      </c>
      <c r="P5" t="s">
        <v>45</v>
      </c>
      <c r="AE5">
        <v>64.551045999999999</v>
      </c>
      <c r="AF5">
        <v>40.544114999999998</v>
      </c>
    </row>
    <row r="6" spans="1:32" x14ac:dyDescent="0.25">
      <c r="A6" t="str">
        <f>"1126428187821994"</f>
        <v>1126428187821994</v>
      </c>
      <c r="B6" t="s">
        <v>185</v>
      </c>
      <c r="C6" t="s">
        <v>182</v>
      </c>
      <c r="D6" t="s">
        <v>183</v>
      </c>
      <c r="E6" t="s">
        <v>184</v>
      </c>
      <c r="F6" t="s">
        <v>58</v>
      </c>
      <c r="G6" t="s">
        <v>186</v>
      </c>
      <c r="H6">
        <v>414056</v>
      </c>
      <c r="I6" t="s">
        <v>187</v>
      </c>
      <c r="K6" t="s">
        <v>188</v>
      </c>
      <c r="L6" t="s">
        <v>189</v>
      </c>
      <c r="M6" t="s">
        <v>91</v>
      </c>
      <c r="N6" t="s">
        <v>190</v>
      </c>
      <c r="O6" t="s">
        <v>69</v>
      </c>
      <c r="P6" t="s">
        <v>49</v>
      </c>
      <c r="AE6">
        <v>46.367251000000003</v>
      </c>
      <c r="AF6">
        <v>48.041023000000003</v>
      </c>
    </row>
    <row r="7" spans="1:32" x14ac:dyDescent="0.25">
      <c r="A7" t="str">
        <f>"6474452745322706"</f>
        <v>6474452745322706</v>
      </c>
      <c r="B7" t="s">
        <v>199</v>
      </c>
      <c r="C7" t="s">
        <v>196</v>
      </c>
      <c r="D7" t="s">
        <v>197</v>
      </c>
      <c r="E7" t="s">
        <v>198</v>
      </c>
      <c r="G7" t="s">
        <v>200</v>
      </c>
      <c r="H7">
        <v>308015</v>
      </c>
      <c r="I7" t="s">
        <v>201</v>
      </c>
      <c r="K7" t="s">
        <v>202</v>
      </c>
      <c r="L7" t="s">
        <v>203</v>
      </c>
      <c r="M7" t="s">
        <v>84</v>
      </c>
      <c r="N7" t="s">
        <v>204</v>
      </c>
      <c r="O7" t="s">
        <v>42</v>
      </c>
      <c r="P7" t="s">
        <v>43</v>
      </c>
      <c r="U7" t="s">
        <v>205</v>
      </c>
      <c r="AE7">
        <v>50.603333999999997</v>
      </c>
      <c r="AF7">
        <v>36.561531000000002</v>
      </c>
    </row>
    <row r="8" spans="1:32" x14ac:dyDescent="0.25">
      <c r="A8" t="str">
        <f>"8726252559007939"</f>
        <v>8726252559007939</v>
      </c>
      <c r="B8" t="s">
        <v>216</v>
      </c>
      <c r="C8" t="s">
        <v>213</v>
      </c>
      <c r="D8" t="s">
        <v>214</v>
      </c>
      <c r="E8" t="s">
        <v>215</v>
      </c>
      <c r="G8" t="s">
        <v>217</v>
      </c>
      <c r="I8" t="s">
        <v>218</v>
      </c>
      <c r="K8" t="s">
        <v>219</v>
      </c>
      <c r="L8" t="s">
        <v>220</v>
      </c>
      <c r="M8" t="s">
        <v>63</v>
      </c>
      <c r="N8" t="s">
        <v>221</v>
      </c>
      <c r="O8" t="s">
        <v>46</v>
      </c>
      <c r="P8" t="s">
        <v>45</v>
      </c>
      <c r="AE8">
        <v>53.249673000000001</v>
      </c>
      <c r="AF8">
        <v>34.494292999999999</v>
      </c>
    </row>
    <row r="9" spans="1:32" x14ac:dyDescent="0.25">
      <c r="A9" t="str">
        <f>"70000001038981609"</f>
        <v>70000001038981609</v>
      </c>
      <c r="B9" t="s">
        <v>227</v>
      </c>
      <c r="C9" t="s">
        <v>225</v>
      </c>
      <c r="D9" t="s">
        <v>226</v>
      </c>
      <c r="G9" t="s">
        <v>228</v>
      </c>
      <c r="I9" t="s">
        <v>229</v>
      </c>
      <c r="K9" t="s">
        <v>230</v>
      </c>
      <c r="L9" t="s">
        <v>231</v>
      </c>
      <c r="M9" t="s">
        <v>50</v>
      </c>
      <c r="N9" t="s">
        <v>114</v>
      </c>
      <c r="U9" t="s">
        <v>232</v>
      </c>
      <c r="AE9">
        <v>56.28519</v>
      </c>
      <c r="AF9">
        <v>38.532088000000002</v>
      </c>
    </row>
    <row r="10" spans="1:32" x14ac:dyDescent="0.25">
      <c r="A10" t="str">
        <f>"4644865396724147"</f>
        <v>4644865396724147</v>
      </c>
      <c r="B10" t="s">
        <v>239</v>
      </c>
      <c r="C10" t="s">
        <v>236</v>
      </c>
      <c r="D10" t="s">
        <v>237</v>
      </c>
      <c r="E10" t="s">
        <v>238</v>
      </c>
      <c r="F10" t="s">
        <v>240</v>
      </c>
      <c r="G10" t="s">
        <v>241</v>
      </c>
      <c r="H10">
        <v>400127</v>
      </c>
      <c r="I10" t="s">
        <v>242</v>
      </c>
      <c r="J10" t="s">
        <v>243</v>
      </c>
      <c r="K10" t="s">
        <v>244</v>
      </c>
      <c r="L10" t="s">
        <v>245</v>
      </c>
      <c r="M10" t="s">
        <v>148</v>
      </c>
      <c r="N10" t="s">
        <v>246</v>
      </c>
      <c r="O10" t="s">
        <v>77</v>
      </c>
      <c r="P10" t="s">
        <v>49</v>
      </c>
      <c r="Q10">
        <v>79023138632</v>
      </c>
      <c r="R10">
        <v>79023138632</v>
      </c>
      <c r="T10" t="s">
        <v>247</v>
      </c>
      <c r="U10" t="s">
        <v>248</v>
      </c>
      <c r="V10" t="s">
        <v>249</v>
      </c>
      <c r="AE10">
        <v>48.759093999999997</v>
      </c>
      <c r="AF10">
        <v>44.528207999999999</v>
      </c>
    </row>
    <row r="11" spans="1:32" x14ac:dyDescent="0.25">
      <c r="A11" t="str">
        <f>"10978052372693605"</f>
        <v>10978052372693605</v>
      </c>
      <c r="B11" t="s">
        <v>253</v>
      </c>
      <c r="C11" t="s">
        <v>250</v>
      </c>
      <c r="D11" t="s">
        <v>251</v>
      </c>
      <c r="E11" t="s">
        <v>252</v>
      </c>
      <c r="G11" t="s">
        <v>254</v>
      </c>
      <c r="H11">
        <v>160001</v>
      </c>
      <c r="I11" t="s">
        <v>255</v>
      </c>
      <c r="K11" t="s">
        <v>256</v>
      </c>
      <c r="L11" t="s">
        <v>257</v>
      </c>
      <c r="M11" t="s">
        <v>165</v>
      </c>
      <c r="N11" t="s">
        <v>258</v>
      </c>
      <c r="O11" t="s">
        <v>122</v>
      </c>
      <c r="P11" t="s">
        <v>49</v>
      </c>
      <c r="Q11">
        <v>79115013555</v>
      </c>
      <c r="R11">
        <v>79115013555</v>
      </c>
      <c r="U11" t="s">
        <v>259</v>
      </c>
      <c r="V11" t="s">
        <v>260</v>
      </c>
      <c r="AE11">
        <v>59.215192999999999</v>
      </c>
      <c r="AF11">
        <v>39.878518999999997</v>
      </c>
    </row>
    <row r="12" spans="1:32" x14ac:dyDescent="0.25">
      <c r="A12" t="str">
        <f>"70000001040122459"</f>
        <v>70000001040122459</v>
      </c>
      <c r="B12" t="s">
        <v>264</v>
      </c>
      <c r="C12" t="s">
        <v>261</v>
      </c>
      <c r="D12" t="s">
        <v>262</v>
      </c>
      <c r="E12" t="s">
        <v>263</v>
      </c>
      <c r="G12" t="s">
        <v>265</v>
      </c>
      <c r="I12" t="s">
        <v>266</v>
      </c>
      <c r="J12" t="s">
        <v>267</v>
      </c>
      <c r="K12" t="s">
        <v>268</v>
      </c>
      <c r="L12" t="s">
        <v>269</v>
      </c>
      <c r="M12" t="s">
        <v>270</v>
      </c>
      <c r="N12" t="s">
        <v>271</v>
      </c>
      <c r="O12" t="s">
        <v>108</v>
      </c>
      <c r="P12" t="s">
        <v>52</v>
      </c>
      <c r="AE12">
        <v>51.365924</v>
      </c>
      <c r="AF12">
        <v>42.077216999999997</v>
      </c>
    </row>
    <row r="13" spans="1:32" x14ac:dyDescent="0.25">
      <c r="A13" t="str">
        <f>"70000001023043197"</f>
        <v>70000001023043197</v>
      </c>
      <c r="B13" t="s">
        <v>275</v>
      </c>
      <c r="C13" t="s">
        <v>276</v>
      </c>
      <c r="D13" t="s">
        <v>277</v>
      </c>
      <c r="E13" t="s">
        <v>278</v>
      </c>
      <c r="G13" t="s">
        <v>279</v>
      </c>
      <c r="I13" t="s">
        <v>280</v>
      </c>
      <c r="K13" t="s">
        <v>281</v>
      </c>
      <c r="L13" t="s">
        <v>282</v>
      </c>
      <c r="M13" t="s">
        <v>97</v>
      </c>
      <c r="N13" t="s">
        <v>283</v>
      </c>
      <c r="O13" t="s">
        <v>137</v>
      </c>
      <c r="P13" t="s">
        <v>41</v>
      </c>
      <c r="AE13">
        <v>48.784064000000001</v>
      </c>
      <c r="AF13">
        <v>132.93881400000001</v>
      </c>
    </row>
    <row r="14" spans="1:32" x14ac:dyDescent="0.25">
      <c r="A14" t="str">
        <f>"9007727535718828"</f>
        <v>9007727535718828</v>
      </c>
      <c r="B14" t="s">
        <v>288</v>
      </c>
      <c r="C14" t="s">
        <v>284</v>
      </c>
      <c r="D14" t="s">
        <v>285</v>
      </c>
      <c r="E14" t="s">
        <v>286</v>
      </c>
      <c r="F14" t="s">
        <v>287</v>
      </c>
      <c r="G14" t="s">
        <v>289</v>
      </c>
      <c r="H14">
        <v>672039</v>
      </c>
      <c r="I14" t="s">
        <v>290</v>
      </c>
      <c r="J14" t="s">
        <v>291</v>
      </c>
      <c r="K14" t="s">
        <v>292</v>
      </c>
      <c r="M14" t="s">
        <v>107</v>
      </c>
      <c r="N14" t="s">
        <v>293</v>
      </c>
      <c r="O14" t="s">
        <v>294</v>
      </c>
      <c r="P14" t="s">
        <v>49</v>
      </c>
      <c r="Q14" t="s">
        <v>295</v>
      </c>
      <c r="V14" t="s">
        <v>296</v>
      </c>
      <c r="AE14">
        <v>52.023344999999999</v>
      </c>
      <c r="AF14">
        <v>113.53523800000001</v>
      </c>
    </row>
    <row r="15" spans="1:32" x14ac:dyDescent="0.25">
      <c r="A15" t="str">
        <f>"9148465024074446"</f>
        <v>9148465024074446</v>
      </c>
      <c r="B15" t="s">
        <v>302</v>
      </c>
      <c r="C15" t="s">
        <v>299</v>
      </c>
      <c r="D15" t="s">
        <v>300</v>
      </c>
      <c r="E15" t="s">
        <v>301</v>
      </c>
      <c r="F15" t="s">
        <v>62</v>
      </c>
      <c r="G15" t="s">
        <v>303</v>
      </c>
      <c r="H15">
        <v>153025</v>
      </c>
      <c r="I15" t="s">
        <v>304</v>
      </c>
      <c r="K15" t="s">
        <v>305</v>
      </c>
      <c r="L15" t="s">
        <v>306</v>
      </c>
      <c r="M15" t="s">
        <v>50</v>
      </c>
      <c r="N15" t="s">
        <v>76</v>
      </c>
      <c r="O15" t="s">
        <v>74</v>
      </c>
      <c r="AE15">
        <v>57.016570999999999</v>
      </c>
      <c r="AF15">
        <v>40.960687999999998</v>
      </c>
    </row>
    <row r="16" spans="1:32" x14ac:dyDescent="0.25">
      <c r="A16" t="str">
        <f>"1548640652933911"</f>
        <v>1548640652933911</v>
      </c>
      <c r="B16" t="s">
        <v>307</v>
      </c>
      <c r="C16" t="s">
        <v>308</v>
      </c>
      <c r="D16" t="s">
        <v>309</v>
      </c>
      <c r="E16" t="s">
        <v>310</v>
      </c>
      <c r="G16" t="s">
        <v>311</v>
      </c>
      <c r="H16">
        <v>665813</v>
      </c>
      <c r="I16" t="s">
        <v>312</v>
      </c>
      <c r="K16" t="s">
        <v>313</v>
      </c>
      <c r="L16" t="s">
        <v>314</v>
      </c>
      <c r="M16" t="s">
        <v>63</v>
      </c>
      <c r="N16" t="s">
        <v>315</v>
      </c>
      <c r="O16" t="s">
        <v>59</v>
      </c>
      <c r="P16" t="s">
        <v>49</v>
      </c>
      <c r="U16" t="s">
        <v>316</v>
      </c>
      <c r="AE16">
        <v>52.535035000000001</v>
      </c>
      <c r="AF16">
        <v>103.894994</v>
      </c>
    </row>
    <row r="17" spans="1:32" x14ac:dyDescent="0.25">
      <c r="A17" t="str">
        <f>"70000001023654247"</f>
        <v>70000001023654247</v>
      </c>
      <c r="B17" t="s">
        <v>323</v>
      </c>
      <c r="C17" t="s">
        <v>320</v>
      </c>
      <c r="D17" t="s">
        <v>321</v>
      </c>
      <c r="E17" t="s">
        <v>322</v>
      </c>
      <c r="G17" t="s">
        <v>324</v>
      </c>
      <c r="I17" t="s">
        <v>325</v>
      </c>
      <c r="J17" t="s">
        <v>326</v>
      </c>
      <c r="K17" t="s">
        <v>327</v>
      </c>
      <c r="L17" t="s">
        <v>328</v>
      </c>
      <c r="M17" t="s">
        <v>50</v>
      </c>
      <c r="N17" t="s">
        <v>114</v>
      </c>
      <c r="O17" t="s">
        <v>86</v>
      </c>
      <c r="P17" t="s">
        <v>43</v>
      </c>
      <c r="Q17">
        <v>79674257070</v>
      </c>
      <c r="AE17">
        <v>43.503450999999998</v>
      </c>
      <c r="AF17">
        <v>43.614643000000001</v>
      </c>
    </row>
    <row r="18" spans="1:32" x14ac:dyDescent="0.25">
      <c r="A18" t="str">
        <f>"70000001006306545"</f>
        <v>70000001006306545</v>
      </c>
      <c r="B18" t="s">
        <v>329</v>
      </c>
      <c r="C18" t="s">
        <v>330</v>
      </c>
      <c r="D18" t="s">
        <v>331</v>
      </c>
      <c r="E18" t="s">
        <v>332</v>
      </c>
      <c r="G18" t="s">
        <v>333</v>
      </c>
      <c r="H18">
        <v>238460</v>
      </c>
      <c r="I18" t="s">
        <v>334</v>
      </c>
      <c r="K18" t="s">
        <v>335</v>
      </c>
      <c r="L18" t="s">
        <v>336</v>
      </c>
      <c r="M18" t="s">
        <v>101</v>
      </c>
      <c r="N18" t="s">
        <v>337</v>
      </c>
      <c r="O18" t="s">
        <v>57</v>
      </c>
      <c r="P18" t="s">
        <v>45</v>
      </c>
      <c r="Q18">
        <v>79097921440</v>
      </c>
      <c r="R18">
        <v>79097921440</v>
      </c>
      <c r="T18" t="s">
        <v>338</v>
      </c>
      <c r="AE18">
        <v>54.556134</v>
      </c>
      <c r="AF18">
        <v>20.151195999999999</v>
      </c>
    </row>
    <row r="19" spans="1:32" x14ac:dyDescent="0.25">
      <c r="A19" t="str">
        <f>"70000001028489770"</f>
        <v>70000001028489770</v>
      </c>
      <c r="B19" t="s">
        <v>344</v>
      </c>
      <c r="C19" t="s">
        <v>341</v>
      </c>
      <c r="D19" t="s">
        <v>342</v>
      </c>
      <c r="E19" t="s">
        <v>343</v>
      </c>
      <c r="G19" t="s">
        <v>345</v>
      </c>
      <c r="H19">
        <v>249200</v>
      </c>
      <c r="J19" t="s">
        <v>346</v>
      </c>
      <c r="K19" t="s">
        <v>347</v>
      </c>
      <c r="L19" t="s">
        <v>348</v>
      </c>
      <c r="M19" t="s">
        <v>50</v>
      </c>
      <c r="N19" t="s">
        <v>51</v>
      </c>
      <c r="O19" t="s">
        <v>115</v>
      </c>
      <c r="P19" t="s">
        <v>43</v>
      </c>
      <c r="Q19" t="s">
        <v>349</v>
      </c>
      <c r="R19">
        <v>79533209524</v>
      </c>
      <c r="V19" t="s">
        <v>350</v>
      </c>
      <c r="AE19">
        <v>54.473928999999998</v>
      </c>
      <c r="AF19">
        <v>36.055656999999997</v>
      </c>
    </row>
    <row r="20" spans="1:32" x14ac:dyDescent="0.25">
      <c r="A20" t="str">
        <f>"13370589674734377"</f>
        <v>13370589674734377</v>
      </c>
      <c r="B20" t="s">
        <v>355</v>
      </c>
      <c r="C20" t="s">
        <v>352</v>
      </c>
      <c r="D20" t="s">
        <v>353</v>
      </c>
      <c r="E20" t="s">
        <v>354</v>
      </c>
      <c r="G20" t="s">
        <v>356</v>
      </c>
      <c r="H20">
        <v>684007</v>
      </c>
      <c r="I20" t="s">
        <v>357</v>
      </c>
      <c r="K20" t="s">
        <v>358</v>
      </c>
      <c r="L20" t="s">
        <v>359</v>
      </c>
      <c r="M20" t="s">
        <v>360</v>
      </c>
      <c r="N20" t="s">
        <v>361</v>
      </c>
      <c r="O20" t="s">
        <v>178</v>
      </c>
      <c r="P20" t="s">
        <v>43</v>
      </c>
      <c r="U20" t="s">
        <v>362</v>
      </c>
      <c r="AE20">
        <v>53.146675999999999</v>
      </c>
      <c r="AF20">
        <v>158.37146200000001</v>
      </c>
    </row>
    <row r="21" spans="1:32" x14ac:dyDescent="0.25">
      <c r="A21" t="str">
        <f>"70000001029682373"</f>
        <v>70000001029682373</v>
      </c>
      <c r="B21" t="s">
        <v>363</v>
      </c>
      <c r="C21" t="s">
        <v>364</v>
      </c>
      <c r="D21" t="s">
        <v>365</v>
      </c>
      <c r="E21" t="s">
        <v>366</v>
      </c>
      <c r="J21" t="s">
        <v>367</v>
      </c>
      <c r="K21" t="s">
        <v>368</v>
      </c>
      <c r="M21" t="s">
        <v>64</v>
      </c>
      <c r="N21" t="s">
        <v>369</v>
      </c>
      <c r="O21" t="s">
        <v>96</v>
      </c>
      <c r="P21" t="s">
        <v>43</v>
      </c>
      <c r="Q21">
        <v>79094995115</v>
      </c>
    </row>
    <row r="22" spans="1:32" x14ac:dyDescent="0.25">
      <c r="A22" t="str">
        <f>"12103952279535810"</f>
        <v>12103952279535810</v>
      </c>
      <c r="B22" t="s">
        <v>373</v>
      </c>
      <c r="C22" t="s">
        <v>370</v>
      </c>
      <c r="D22" t="s">
        <v>371</v>
      </c>
      <c r="E22" t="s">
        <v>372</v>
      </c>
      <c r="G22" t="s">
        <v>374</v>
      </c>
      <c r="H22">
        <v>652600</v>
      </c>
      <c r="I22" t="s">
        <v>375</v>
      </c>
      <c r="K22" t="s">
        <v>376</v>
      </c>
      <c r="M22" t="s">
        <v>377</v>
      </c>
      <c r="N22" t="s">
        <v>378</v>
      </c>
      <c r="O22" t="s">
        <v>144</v>
      </c>
      <c r="P22" t="s">
        <v>49</v>
      </c>
      <c r="AE22">
        <v>54.423456000000002</v>
      </c>
      <c r="AF22">
        <v>86.294550999999998</v>
      </c>
    </row>
    <row r="23" spans="1:32" x14ac:dyDescent="0.25">
      <c r="A23" t="str">
        <f>"70000001039716803"</f>
        <v>70000001039716803</v>
      </c>
      <c r="B23" t="s">
        <v>383</v>
      </c>
      <c r="C23" t="s">
        <v>382</v>
      </c>
      <c r="D23" t="s">
        <v>384</v>
      </c>
      <c r="E23" t="s">
        <v>385</v>
      </c>
      <c r="J23" t="s">
        <v>386</v>
      </c>
      <c r="K23" t="s">
        <v>387</v>
      </c>
      <c r="L23" t="s">
        <v>388</v>
      </c>
      <c r="M23" t="s">
        <v>212</v>
      </c>
      <c r="N23" t="s">
        <v>233</v>
      </c>
      <c r="O23" t="s">
        <v>42</v>
      </c>
      <c r="P23" t="s">
        <v>45</v>
      </c>
    </row>
    <row r="24" spans="1:32" x14ac:dyDescent="0.25">
      <c r="A24" t="str">
        <f>"4785602885058567"</f>
        <v>4785602885058567</v>
      </c>
      <c r="B24" t="s">
        <v>390</v>
      </c>
      <c r="C24" t="s">
        <v>389</v>
      </c>
      <c r="D24" t="s">
        <v>391</v>
      </c>
      <c r="E24" t="s">
        <v>392</v>
      </c>
      <c r="F24" t="s">
        <v>60</v>
      </c>
      <c r="G24" t="s">
        <v>393</v>
      </c>
      <c r="H24">
        <v>156009</v>
      </c>
      <c r="I24" t="s">
        <v>394</v>
      </c>
      <c r="K24" t="s">
        <v>395</v>
      </c>
      <c r="L24" t="s">
        <v>396</v>
      </c>
      <c r="M24" t="s">
        <v>66</v>
      </c>
      <c r="N24" t="s">
        <v>138</v>
      </c>
      <c r="O24" t="s">
        <v>44</v>
      </c>
      <c r="P24" t="s">
        <v>43</v>
      </c>
      <c r="AE24">
        <v>57.735922000000002</v>
      </c>
      <c r="AF24">
        <v>40.976694000000002</v>
      </c>
    </row>
    <row r="25" spans="1:32" x14ac:dyDescent="0.25">
      <c r="A25" t="str">
        <f>"10415102419276124"</f>
        <v>10415102419276124</v>
      </c>
      <c r="B25" t="s">
        <v>400</v>
      </c>
      <c r="C25" t="s">
        <v>397</v>
      </c>
      <c r="D25" t="s">
        <v>398</v>
      </c>
      <c r="E25" t="s">
        <v>399</v>
      </c>
      <c r="G25" t="s">
        <v>401</v>
      </c>
      <c r="I25" t="s">
        <v>402</v>
      </c>
      <c r="J25" t="s">
        <v>403</v>
      </c>
      <c r="K25" t="s">
        <v>404</v>
      </c>
      <c r="L25" t="s">
        <v>405</v>
      </c>
      <c r="M25" t="s">
        <v>54</v>
      </c>
      <c r="N25" t="s">
        <v>224</v>
      </c>
      <c r="O25" t="s">
        <v>150</v>
      </c>
      <c r="P25" t="s">
        <v>49</v>
      </c>
      <c r="AE25">
        <v>44.872432000000003</v>
      </c>
      <c r="AF25">
        <v>38.140182000000003</v>
      </c>
    </row>
    <row r="26" spans="1:32" x14ac:dyDescent="0.25">
      <c r="A26" t="str">
        <f>"70000001022895633"</f>
        <v>70000001022895633</v>
      </c>
      <c r="B26" t="s">
        <v>412</v>
      </c>
      <c r="C26" t="s">
        <v>409</v>
      </c>
      <c r="D26" t="s">
        <v>410</v>
      </c>
      <c r="E26" t="s">
        <v>411</v>
      </c>
      <c r="G26" t="s">
        <v>413</v>
      </c>
      <c r="I26" t="s">
        <v>414</v>
      </c>
      <c r="K26" t="s">
        <v>415</v>
      </c>
      <c r="M26" t="s">
        <v>40</v>
      </c>
      <c r="N26" t="s">
        <v>210</v>
      </c>
      <c r="O26" t="s">
        <v>44</v>
      </c>
      <c r="P26" t="s">
        <v>43</v>
      </c>
      <c r="AE26">
        <v>56.255782000000004</v>
      </c>
      <c r="AF26">
        <v>90.496334000000004</v>
      </c>
    </row>
    <row r="27" spans="1:32" x14ac:dyDescent="0.25">
      <c r="A27" t="str">
        <f>"70000001018053928"</f>
        <v>70000001018053928</v>
      </c>
      <c r="B27" t="s">
        <v>420</v>
      </c>
      <c r="C27" t="s">
        <v>419</v>
      </c>
      <c r="D27" t="s">
        <v>421</v>
      </c>
      <c r="E27" t="s">
        <v>422</v>
      </c>
      <c r="G27" t="s">
        <v>423</v>
      </c>
      <c r="H27">
        <v>641310</v>
      </c>
      <c r="J27" t="s">
        <v>424</v>
      </c>
      <c r="K27" t="s">
        <v>425</v>
      </c>
      <c r="L27" t="s">
        <v>426</v>
      </c>
      <c r="M27" t="s">
        <v>113</v>
      </c>
      <c r="N27" t="s">
        <v>427</v>
      </c>
      <c r="O27" t="s">
        <v>234</v>
      </c>
      <c r="P27" t="s">
        <v>43</v>
      </c>
      <c r="AE27">
        <v>55.357320000000001</v>
      </c>
      <c r="AF27">
        <v>65.34196</v>
      </c>
    </row>
    <row r="28" spans="1:32" x14ac:dyDescent="0.25">
      <c r="A28" t="str">
        <f>"70000001037739244"</f>
        <v>70000001037739244</v>
      </c>
      <c r="B28" t="s">
        <v>273</v>
      </c>
      <c r="C28" t="s">
        <v>430</v>
      </c>
      <c r="D28" t="s">
        <v>431</v>
      </c>
      <c r="E28" t="s">
        <v>416</v>
      </c>
      <c r="G28" t="s">
        <v>432</v>
      </c>
      <c r="J28" t="s">
        <v>433</v>
      </c>
      <c r="K28" t="s">
        <v>434</v>
      </c>
      <c r="L28" t="s">
        <v>435</v>
      </c>
      <c r="M28" t="s">
        <v>140</v>
      </c>
      <c r="N28" t="s">
        <v>209</v>
      </c>
      <c r="O28" t="s">
        <v>57</v>
      </c>
      <c r="Q28">
        <v>79308585808</v>
      </c>
      <c r="V28" t="s">
        <v>436</v>
      </c>
      <c r="AE28">
        <v>52.340170000000001</v>
      </c>
      <c r="AF28">
        <v>35.355635999999997</v>
      </c>
    </row>
    <row r="29" spans="1:32" x14ac:dyDescent="0.25">
      <c r="A29" t="str">
        <f>"70000001035184299"</f>
        <v>70000001035184299</v>
      </c>
      <c r="B29" t="s">
        <v>439</v>
      </c>
      <c r="C29" t="s">
        <v>437</v>
      </c>
      <c r="D29" t="s">
        <v>438</v>
      </c>
      <c r="E29" t="s">
        <v>440</v>
      </c>
      <c r="J29" t="s">
        <v>441</v>
      </c>
      <c r="K29" t="s">
        <v>442</v>
      </c>
      <c r="L29" t="s">
        <v>443</v>
      </c>
      <c r="M29" t="s">
        <v>100</v>
      </c>
      <c r="N29" t="s">
        <v>206</v>
      </c>
      <c r="O29" t="s">
        <v>57</v>
      </c>
      <c r="P29" t="s">
        <v>45</v>
      </c>
      <c r="Q29">
        <v>79110000677</v>
      </c>
    </row>
    <row r="30" spans="1:32" x14ac:dyDescent="0.25">
      <c r="A30" t="str">
        <f>"70000001029657476"</f>
        <v>70000001029657476</v>
      </c>
      <c r="B30" t="s">
        <v>445</v>
      </c>
      <c r="C30" t="s">
        <v>446</v>
      </c>
      <c r="D30" t="s">
        <v>444</v>
      </c>
      <c r="E30" t="s">
        <v>446</v>
      </c>
      <c r="F30" t="s">
        <v>447</v>
      </c>
      <c r="G30" t="s">
        <v>448</v>
      </c>
      <c r="H30">
        <v>188652</v>
      </c>
      <c r="I30" t="s">
        <v>449</v>
      </c>
      <c r="K30" t="s">
        <v>450</v>
      </c>
      <c r="L30" t="s">
        <v>451</v>
      </c>
      <c r="M30" t="s">
        <v>82</v>
      </c>
      <c r="N30" t="s">
        <v>83</v>
      </c>
      <c r="O30" t="s">
        <v>74</v>
      </c>
      <c r="P30" t="s">
        <v>45</v>
      </c>
      <c r="AE30">
        <v>60.092604999999999</v>
      </c>
      <c r="AF30">
        <v>30.347819000000001</v>
      </c>
    </row>
    <row r="31" spans="1:32" x14ac:dyDescent="0.25">
      <c r="A31" t="str">
        <f>"70000001025489613"</f>
        <v>70000001025489613</v>
      </c>
      <c r="B31" t="s">
        <v>460</v>
      </c>
      <c r="C31" t="s">
        <v>457</v>
      </c>
      <c r="D31" t="s">
        <v>458</v>
      </c>
      <c r="E31" t="s">
        <v>459</v>
      </c>
      <c r="G31" t="s">
        <v>461</v>
      </c>
      <c r="H31">
        <v>398908</v>
      </c>
      <c r="I31" t="s">
        <v>462</v>
      </c>
      <c r="K31" t="s">
        <v>463</v>
      </c>
      <c r="L31" t="s">
        <v>464</v>
      </c>
      <c r="M31" t="s">
        <v>453</v>
      </c>
      <c r="N31" t="s">
        <v>454</v>
      </c>
      <c r="O31" t="s">
        <v>42</v>
      </c>
      <c r="P31" t="s">
        <v>45</v>
      </c>
      <c r="AE31">
        <v>52.528612000000003</v>
      </c>
      <c r="AF31">
        <v>39.789735</v>
      </c>
    </row>
    <row r="32" spans="1:32" x14ac:dyDescent="0.25">
      <c r="A32" t="str">
        <f>"70000001024038754"</f>
        <v>70000001024038754</v>
      </c>
      <c r="B32" t="s">
        <v>469</v>
      </c>
      <c r="C32" t="s">
        <v>466</v>
      </c>
      <c r="D32" t="s">
        <v>467</v>
      </c>
      <c r="E32" t="s">
        <v>468</v>
      </c>
      <c r="G32" t="s">
        <v>470</v>
      </c>
      <c r="I32" t="s">
        <v>471</v>
      </c>
      <c r="K32" t="s">
        <v>472</v>
      </c>
      <c r="L32" t="s">
        <v>473</v>
      </c>
      <c r="M32" t="s">
        <v>64</v>
      </c>
      <c r="N32" t="s">
        <v>163</v>
      </c>
      <c r="O32" t="s">
        <v>181</v>
      </c>
      <c r="P32" t="s">
        <v>41</v>
      </c>
      <c r="AE32">
        <v>59.551352999999999</v>
      </c>
      <c r="AF32">
        <v>150.82646500000001</v>
      </c>
    </row>
    <row r="33" spans="1:32" x14ac:dyDescent="0.25">
      <c r="A33" t="str">
        <f>"4504127908364607"</f>
        <v>4504127908364607</v>
      </c>
      <c r="B33" t="s">
        <v>474</v>
      </c>
      <c r="C33" t="s">
        <v>475</v>
      </c>
      <c r="D33" t="s">
        <v>476</v>
      </c>
      <c r="E33" t="s">
        <v>477</v>
      </c>
      <c r="G33" t="s">
        <v>478</v>
      </c>
      <c r="H33">
        <v>143900</v>
      </c>
      <c r="I33" t="s">
        <v>479</v>
      </c>
      <c r="J33" t="s">
        <v>480</v>
      </c>
      <c r="K33" t="s">
        <v>481</v>
      </c>
      <c r="L33" t="s">
        <v>482</v>
      </c>
      <c r="M33" t="s">
        <v>75</v>
      </c>
      <c r="N33" t="s">
        <v>483</v>
      </c>
      <c r="O33" t="s">
        <v>74</v>
      </c>
      <c r="P33" t="s">
        <v>43</v>
      </c>
      <c r="U33" t="s">
        <v>484</v>
      </c>
      <c r="V33" t="s">
        <v>485</v>
      </c>
      <c r="AE33">
        <v>55.787931</v>
      </c>
      <c r="AF33">
        <v>37.960313999999997</v>
      </c>
    </row>
    <row r="34" spans="1:32" x14ac:dyDescent="0.25">
      <c r="A34" t="str">
        <f>"70000001041291623"</f>
        <v>70000001041291623</v>
      </c>
      <c r="B34" t="s">
        <v>487</v>
      </c>
      <c r="C34" t="s">
        <v>486</v>
      </c>
      <c r="D34" t="s">
        <v>476</v>
      </c>
      <c r="E34" t="s">
        <v>486</v>
      </c>
      <c r="G34" t="s">
        <v>488</v>
      </c>
      <c r="I34" t="s">
        <v>489</v>
      </c>
      <c r="J34" t="s">
        <v>490</v>
      </c>
      <c r="K34" t="s">
        <v>491</v>
      </c>
      <c r="L34" t="s">
        <v>492</v>
      </c>
      <c r="M34" t="s">
        <v>116</v>
      </c>
      <c r="N34" t="s">
        <v>493</v>
      </c>
      <c r="O34" t="s">
        <v>103</v>
      </c>
      <c r="P34" t="s">
        <v>45</v>
      </c>
      <c r="Q34" t="s">
        <v>494</v>
      </c>
      <c r="AE34">
        <v>55.826264999999999</v>
      </c>
      <c r="AF34">
        <v>37.835273999999998</v>
      </c>
    </row>
    <row r="35" spans="1:32" x14ac:dyDescent="0.25">
      <c r="A35" t="str">
        <f>"70000001031379152"</f>
        <v>70000001031379152</v>
      </c>
      <c r="B35" t="s">
        <v>501</v>
      </c>
      <c r="C35" t="s">
        <v>502</v>
      </c>
      <c r="D35" t="s">
        <v>503</v>
      </c>
      <c r="E35" t="s">
        <v>504</v>
      </c>
      <c r="G35" t="s">
        <v>505</v>
      </c>
      <c r="I35" t="s">
        <v>506</v>
      </c>
      <c r="K35" t="s">
        <v>507</v>
      </c>
      <c r="L35" t="s">
        <v>508</v>
      </c>
      <c r="M35" t="s">
        <v>67</v>
      </c>
      <c r="N35" t="s">
        <v>78</v>
      </c>
      <c r="O35" t="s">
        <v>456</v>
      </c>
      <c r="V35" t="s">
        <v>509</v>
      </c>
      <c r="AE35">
        <v>67.602913000000001</v>
      </c>
      <c r="AF35">
        <v>33.401381999999998</v>
      </c>
    </row>
    <row r="36" spans="1:32" x14ac:dyDescent="0.25">
      <c r="A36" t="str">
        <f>"70000001023320475"</f>
        <v>70000001023320475</v>
      </c>
      <c r="B36" t="s">
        <v>510</v>
      </c>
      <c r="C36" t="s">
        <v>511</v>
      </c>
      <c r="D36" t="s">
        <v>512</v>
      </c>
      <c r="E36" t="s">
        <v>513</v>
      </c>
      <c r="G36" t="s">
        <v>514</v>
      </c>
      <c r="I36" t="s">
        <v>515</v>
      </c>
      <c r="K36" t="s">
        <v>516</v>
      </c>
      <c r="L36" t="s">
        <v>517</v>
      </c>
      <c r="M36" t="s">
        <v>38</v>
      </c>
      <c r="N36" t="s">
        <v>39</v>
      </c>
      <c r="O36" t="s">
        <v>42</v>
      </c>
      <c r="AE36">
        <v>67.666146999999995</v>
      </c>
      <c r="AF36">
        <v>53.124167999999997</v>
      </c>
    </row>
    <row r="37" spans="1:32" x14ac:dyDescent="0.25">
      <c r="A37" t="str">
        <f>"70000001023589132"</f>
        <v>70000001023589132</v>
      </c>
      <c r="B37" t="s">
        <v>406</v>
      </c>
      <c r="C37" t="s">
        <v>518</v>
      </c>
      <c r="D37" t="s">
        <v>519</v>
      </c>
      <c r="E37" t="s">
        <v>520</v>
      </c>
      <c r="G37" t="s">
        <v>521</v>
      </c>
      <c r="I37" t="s">
        <v>522</v>
      </c>
      <c r="K37" t="s">
        <v>523</v>
      </c>
      <c r="L37" t="s">
        <v>524</v>
      </c>
      <c r="M37" t="s">
        <v>146</v>
      </c>
      <c r="N37" t="s">
        <v>525</v>
      </c>
      <c r="O37" t="s">
        <v>166</v>
      </c>
      <c r="P37" t="s">
        <v>49</v>
      </c>
      <c r="Q37">
        <v>79302902250</v>
      </c>
      <c r="R37" t="s">
        <v>526</v>
      </c>
      <c r="U37" t="s">
        <v>527</v>
      </c>
      <c r="V37" t="s">
        <v>528</v>
      </c>
      <c r="AE37">
        <v>55.384937000000001</v>
      </c>
      <c r="AF37">
        <v>43.815038999999999</v>
      </c>
    </row>
    <row r="38" spans="1:32" x14ac:dyDescent="0.25">
      <c r="A38" t="str">
        <f>"10837314884337666"</f>
        <v>10837314884337666</v>
      </c>
      <c r="B38" t="s">
        <v>297</v>
      </c>
      <c r="C38" t="s">
        <v>531</v>
      </c>
      <c r="D38" t="s">
        <v>532</v>
      </c>
      <c r="E38" t="s">
        <v>533</v>
      </c>
      <c r="G38" t="s">
        <v>534</v>
      </c>
      <c r="H38">
        <v>173001</v>
      </c>
      <c r="I38" t="s">
        <v>535</v>
      </c>
      <c r="J38" t="s">
        <v>536</v>
      </c>
      <c r="K38" t="s">
        <v>537</v>
      </c>
      <c r="L38" t="s">
        <v>538</v>
      </c>
      <c r="M38" t="s">
        <v>50</v>
      </c>
      <c r="N38" t="s">
        <v>114</v>
      </c>
      <c r="O38" t="s">
        <v>145</v>
      </c>
      <c r="P38" t="s">
        <v>49</v>
      </c>
      <c r="AE38">
        <v>58.525100000000002</v>
      </c>
      <c r="AF38">
        <v>31.263863000000001</v>
      </c>
    </row>
    <row r="39" spans="1:32" x14ac:dyDescent="0.25">
      <c r="A39" t="str">
        <f>"141265769343781"</f>
        <v>141265769343781</v>
      </c>
      <c r="B39" t="s">
        <v>542</v>
      </c>
      <c r="C39" t="s">
        <v>539</v>
      </c>
      <c r="D39" t="s">
        <v>540</v>
      </c>
      <c r="E39" t="s">
        <v>541</v>
      </c>
      <c r="G39" t="s">
        <v>543</v>
      </c>
      <c r="H39">
        <v>633004</v>
      </c>
      <c r="I39" t="s">
        <v>544</v>
      </c>
      <c r="J39" t="s">
        <v>545</v>
      </c>
      <c r="K39" t="s">
        <v>546</v>
      </c>
      <c r="L39" t="s">
        <v>547</v>
      </c>
      <c r="M39" t="s">
        <v>497</v>
      </c>
      <c r="N39" t="s">
        <v>548</v>
      </c>
      <c r="O39" t="s">
        <v>65</v>
      </c>
      <c r="P39" t="s">
        <v>45</v>
      </c>
      <c r="Q39">
        <v>79139450492</v>
      </c>
      <c r="AE39">
        <v>54.739944000000001</v>
      </c>
      <c r="AF39">
        <v>83.138058000000001</v>
      </c>
    </row>
    <row r="40" spans="1:32" x14ac:dyDescent="0.25">
      <c r="A40" t="str">
        <f>"70000001035610473"</f>
        <v>70000001035610473</v>
      </c>
      <c r="B40" t="s">
        <v>551</v>
      </c>
      <c r="C40" t="s">
        <v>552</v>
      </c>
      <c r="D40" t="s">
        <v>553</v>
      </c>
      <c r="E40" t="s">
        <v>380</v>
      </c>
      <c r="G40" t="s">
        <v>554</v>
      </c>
      <c r="H40">
        <v>646885</v>
      </c>
      <c r="J40" t="s">
        <v>555</v>
      </c>
      <c r="K40" t="s">
        <v>556</v>
      </c>
      <c r="L40" t="s">
        <v>557</v>
      </c>
      <c r="M40" t="s">
        <v>38</v>
      </c>
      <c r="N40" t="s">
        <v>53</v>
      </c>
      <c r="O40" t="s">
        <v>120</v>
      </c>
      <c r="P40" t="s">
        <v>43</v>
      </c>
      <c r="Q40">
        <v>79236787080</v>
      </c>
      <c r="AE40">
        <v>54.822915000000002</v>
      </c>
      <c r="AF40">
        <v>73.135631000000004</v>
      </c>
    </row>
    <row r="41" spans="1:32" x14ac:dyDescent="0.25">
      <c r="A41" t="str">
        <f>"6755927722033313"</f>
        <v>6755927722033313</v>
      </c>
      <c r="B41" t="s">
        <v>561</v>
      </c>
      <c r="C41" t="s">
        <v>558</v>
      </c>
      <c r="D41" t="s">
        <v>559</v>
      </c>
      <c r="E41" t="s">
        <v>560</v>
      </c>
      <c r="F41" t="s">
        <v>58</v>
      </c>
      <c r="G41" t="s">
        <v>562</v>
      </c>
      <c r="H41">
        <v>460000</v>
      </c>
      <c r="I41" t="s">
        <v>563</v>
      </c>
      <c r="K41" t="s">
        <v>564</v>
      </c>
      <c r="L41" t="s">
        <v>565</v>
      </c>
      <c r="M41" t="s">
        <v>110</v>
      </c>
      <c r="N41" t="s">
        <v>317</v>
      </c>
      <c r="O41" t="s">
        <v>566</v>
      </c>
      <c r="P41" t="s">
        <v>48</v>
      </c>
      <c r="AE41">
        <v>51.766165000000001</v>
      </c>
      <c r="AF41">
        <v>55.105254000000002</v>
      </c>
    </row>
    <row r="42" spans="1:32" x14ac:dyDescent="0.25">
      <c r="A42" t="str">
        <f>"70000001046086791"</f>
        <v>70000001046086791</v>
      </c>
      <c r="B42" t="s">
        <v>379</v>
      </c>
      <c r="C42" t="s">
        <v>568</v>
      </c>
      <c r="D42" t="s">
        <v>569</v>
      </c>
      <c r="E42" t="s">
        <v>570</v>
      </c>
      <c r="G42" t="s">
        <v>571</v>
      </c>
      <c r="K42" t="s">
        <v>572</v>
      </c>
      <c r="L42" t="s">
        <v>573</v>
      </c>
      <c r="M42" t="s">
        <v>73</v>
      </c>
      <c r="N42" t="s">
        <v>180</v>
      </c>
      <c r="O42" t="s">
        <v>136</v>
      </c>
      <c r="U42" t="s">
        <v>574</v>
      </c>
      <c r="V42" t="s">
        <v>575</v>
      </c>
      <c r="AE42">
        <v>53.293951999999997</v>
      </c>
      <c r="AF42">
        <v>36.606485999999997</v>
      </c>
    </row>
    <row r="43" spans="1:32" x14ac:dyDescent="0.25">
      <c r="A43" t="str">
        <f>"5911502792007146"</f>
        <v>5911502792007146</v>
      </c>
      <c r="B43" t="s">
        <v>579</v>
      </c>
      <c r="C43" t="s">
        <v>576</v>
      </c>
      <c r="D43" t="s">
        <v>577</v>
      </c>
      <c r="E43" t="s">
        <v>578</v>
      </c>
      <c r="G43" t="s">
        <v>580</v>
      </c>
      <c r="H43">
        <v>442780</v>
      </c>
      <c r="I43" t="s">
        <v>581</v>
      </c>
      <c r="J43" t="s">
        <v>582</v>
      </c>
      <c r="K43" t="s">
        <v>583</v>
      </c>
      <c r="L43" t="s">
        <v>584</v>
      </c>
      <c r="M43" t="s">
        <v>63</v>
      </c>
      <c r="N43" t="s">
        <v>417</v>
      </c>
      <c r="O43" t="s">
        <v>151</v>
      </c>
      <c r="P43" t="s">
        <v>49</v>
      </c>
      <c r="U43" t="s">
        <v>585</v>
      </c>
      <c r="AE43">
        <v>53.317677000000003</v>
      </c>
      <c r="AF43">
        <v>45.039056000000002</v>
      </c>
    </row>
    <row r="44" spans="1:32" x14ac:dyDescent="0.25">
      <c r="A44" t="str">
        <f>"2252328094716145"</f>
        <v>2252328094716145</v>
      </c>
      <c r="B44" t="s">
        <v>586</v>
      </c>
      <c r="C44" t="s">
        <v>587</v>
      </c>
      <c r="D44" t="s">
        <v>588</v>
      </c>
      <c r="E44" t="s">
        <v>589</v>
      </c>
      <c r="G44" t="s">
        <v>590</v>
      </c>
      <c r="H44">
        <v>618400</v>
      </c>
      <c r="I44" t="s">
        <v>591</v>
      </c>
      <c r="K44" t="s">
        <v>592</v>
      </c>
      <c r="L44" t="s">
        <v>593</v>
      </c>
      <c r="M44" t="s">
        <v>38</v>
      </c>
      <c r="N44" t="s">
        <v>98</v>
      </c>
      <c r="O44" t="s">
        <v>79</v>
      </c>
      <c r="P44" t="s">
        <v>45</v>
      </c>
      <c r="AE44">
        <v>59.415301999999997</v>
      </c>
      <c r="AF44">
        <v>56.790488000000003</v>
      </c>
    </row>
    <row r="45" spans="1:32" x14ac:dyDescent="0.25">
      <c r="A45" t="str">
        <f>"3518965489871426"</f>
        <v>3518965489871426</v>
      </c>
      <c r="B45" t="s">
        <v>598</v>
      </c>
      <c r="C45" t="s">
        <v>597</v>
      </c>
      <c r="D45" t="s">
        <v>599</v>
      </c>
      <c r="E45" t="s">
        <v>600</v>
      </c>
      <c r="G45" t="s">
        <v>601</v>
      </c>
      <c r="H45">
        <v>692770</v>
      </c>
      <c r="I45" t="s">
        <v>602</v>
      </c>
      <c r="K45" t="s">
        <v>603</v>
      </c>
      <c r="L45" t="s">
        <v>604</v>
      </c>
      <c r="M45" t="s">
        <v>105</v>
      </c>
      <c r="N45" t="s">
        <v>605</v>
      </c>
      <c r="O45" t="s">
        <v>167</v>
      </c>
      <c r="P45" t="s">
        <v>49</v>
      </c>
      <c r="Q45">
        <v>79147002731</v>
      </c>
      <c r="U45" t="s">
        <v>606</v>
      </c>
      <c r="AE45">
        <v>43.32835</v>
      </c>
      <c r="AF45">
        <v>132.08503200000001</v>
      </c>
    </row>
    <row r="46" spans="1:32" x14ac:dyDescent="0.25">
      <c r="A46" t="str">
        <f>"12666902232960822"</f>
        <v>12666902232960822</v>
      </c>
      <c r="B46" t="s">
        <v>608</v>
      </c>
      <c r="C46" t="s">
        <v>607</v>
      </c>
      <c r="D46" t="s">
        <v>609</v>
      </c>
      <c r="E46" t="s">
        <v>610</v>
      </c>
      <c r="G46" t="s">
        <v>611</v>
      </c>
      <c r="I46" t="s">
        <v>612</v>
      </c>
      <c r="J46" t="s">
        <v>613</v>
      </c>
      <c r="K46" t="s">
        <v>614</v>
      </c>
      <c r="L46" t="s">
        <v>615</v>
      </c>
      <c r="M46" t="s">
        <v>408</v>
      </c>
      <c r="N46" t="s">
        <v>455</v>
      </c>
      <c r="O46" t="s">
        <v>179</v>
      </c>
      <c r="P46" t="s">
        <v>48</v>
      </c>
      <c r="Q46">
        <v>79113575194</v>
      </c>
      <c r="R46">
        <v>79113575194</v>
      </c>
      <c r="T46" t="s">
        <v>616</v>
      </c>
      <c r="U46" t="s">
        <v>617</v>
      </c>
      <c r="V46" t="s">
        <v>618</v>
      </c>
      <c r="W46" t="s">
        <v>619</v>
      </c>
      <c r="AE46">
        <v>57.850745000000003</v>
      </c>
      <c r="AF46">
        <v>27.965793999999999</v>
      </c>
    </row>
    <row r="47" spans="1:32" x14ac:dyDescent="0.25">
      <c r="A47" t="str">
        <f>"70000001023078121"</f>
        <v>70000001023078121</v>
      </c>
      <c r="B47" t="s">
        <v>623</v>
      </c>
      <c r="C47" t="s">
        <v>620</v>
      </c>
      <c r="D47" t="s">
        <v>621</v>
      </c>
      <c r="E47" t="s">
        <v>622</v>
      </c>
      <c r="G47" t="s">
        <v>624</v>
      </c>
      <c r="I47" t="s">
        <v>625</v>
      </c>
      <c r="K47" t="s">
        <v>626</v>
      </c>
      <c r="M47" t="s">
        <v>118</v>
      </c>
      <c r="N47" t="s">
        <v>208</v>
      </c>
      <c r="O47" t="s">
        <v>149</v>
      </c>
      <c r="P47" t="s">
        <v>49</v>
      </c>
      <c r="AE47">
        <v>44.619624999999999</v>
      </c>
      <c r="AF47">
        <v>40.1113</v>
      </c>
    </row>
    <row r="48" spans="1:32" x14ac:dyDescent="0.25">
      <c r="A48" t="str">
        <f>"3800440466571367"</f>
        <v>3800440466571367</v>
      </c>
      <c r="B48" t="s">
        <v>630</v>
      </c>
      <c r="C48" t="s">
        <v>627</v>
      </c>
      <c r="D48" t="s">
        <v>628</v>
      </c>
      <c r="E48" t="s">
        <v>629</v>
      </c>
      <c r="G48" t="s">
        <v>222</v>
      </c>
      <c r="H48">
        <v>649000</v>
      </c>
      <c r="I48" t="s">
        <v>631</v>
      </c>
      <c r="J48" t="s">
        <v>632</v>
      </c>
      <c r="K48" t="s">
        <v>633</v>
      </c>
      <c r="L48" t="s">
        <v>634</v>
      </c>
      <c r="M48" t="s">
        <v>68</v>
      </c>
      <c r="N48" t="s">
        <v>635</v>
      </c>
      <c r="O48" t="s">
        <v>87</v>
      </c>
      <c r="P48" t="s">
        <v>48</v>
      </c>
      <c r="Q48">
        <v>79625825888</v>
      </c>
      <c r="U48" t="s">
        <v>636</v>
      </c>
      <c r="V48" t="s">
        <v>637</v>
      </c>
      <c r="W48" t="s">
        <v>638</v>
      </c>
      <c r="AE48">
        <v>51.955148000000001</v>
      </c>
      <c r="AF48">
        <v>85.947216999999995</v>
      </c>
    </row>
    <row r="49" spans="1:32" x14ac:dyDescent="0.25">
      <c r="A49" t="str">
        <f>"70000001030124686"</f>
        <v>70000001030124686</v>
      </c>
      <c r="B49" t="s">
        <v>641</v>
      </c>
      <c r="C49" t="s">
        <v>639</v>
      </c>
      <c r="D49" t="s">
        <v>640</v>
      </c>
      <c r="E49" t="s">
        <v>642</v>
      </c>
      <c r="G49" t="s">
        <v>643</v>
      </c>
      <c r="I49" t="s">
        <v>644</v>
      </c>
      <c r="J49" t="s">
        <v>645</v>
      </c>
      <c r="K49" t="s">
        <v>646</v>
      </c>
      <c r="L49" t="s">
        <v>647</v>
      </c>
      <c r="M49" t="s">
        <v>63</v>
      </c>
      <c r="N49" t="s">
        <v>112</v>
      </c>
      <c r="O49" t="s">
        <v>648</v>
      </c>
      <c r="P49" t="s">
        <v>49</v>
      </c>
      <c r="V49" t="s">
        <v>649</v>
      </c>
      <c r="W49" t="s">
        <v>650</v>
      </c>
      <c r="AE49">
        <v>53.335642</v>
      </c>
      <c r="AF49">
        <v>58.507237000000003</v>
      </c>
    </row>
    <row r="50" spans="1:32" x14ac:dyDescent="0.25">
      <c r="A50" t="str">
        <f>"70000001032820295"</f>
        <v>70000001032820295</v>
      </c>
      <c r="B50" t="s">
        <v>654</v>
      </c>
      <c r="C50" t="s">
        <v>651</v>
      </c>
      <c r="D50" t="s">
        <v>652</v>
      </c>
      <c r="E50" t="s">
        <v>653</v>
      </c>
      <c r="G50" t="s">
        <v>529</v>
      </c>
      <c r="H50">
        <v>671610</v>
      </c>
      <c r="I50" t="s">
        <v>655</v>
      </c>
      <c r="J50" t="s">
        <v>656</v>
      </c>
      <c r="K50" t="s">
        <v>657</v>
      </c>
      <c r="L50" t="s">
        <v>658</v>
      </c>
      <c r="M50" t="s">
        <v>102</v>
      </c>
      <c r="N50" t="s">
        <v>106</v>
      </c>
      <c r="O50" t="s">
        <v>44</v>
      </c>
      <c r="P50" t="s">
        <v>43</v>
      </c>
      <c r="Q50">
        <v>79244577855</v>
      </c>
      <c r="R50" t="s">
        <v>659</v>
      </c>
      <c r="T50" t="s">
        <v>660</v>
      </c>
      <c r="U50" t="s">
        <v>661</v>
      </c>
      <c r="V50" t="s">
        <v>662</v>
      </c>
      <c r="W50" t="s">
        <v>663</v>
      </c>
      <c r="Y50" t="s">
        <v>664</v>
      </c>
      <c r="AE50">
        <v>53.613405</v>
      </c>
      <c r="AF50">
        <v>109.63475800000001</v>
      </c>
    </row>
    <row r="51" spans="1:32" x14ac:dyDescent="0.25">
      <c r="A51" t="str">
        <f>"70000001035946717"</f>
        <v>70000001035946717</v>
      </c>
      <c r="B51" t="s">
        <v>668</v>
      </c>
      <c r="C51" t="s">
        <v>665</v>
      </c>
      <c r="D51" t="s">
        <v>666</v>
      </c>
      <c r="E51" t="s">
        <v>667</v>
      </c>
      <c r="G51" t="s">
        <v>669</v>
      </c>
      <c r="J51" t="s">
        <v>670</v>
      </c>
      <c r="K51" t="s">
        <v>671</v>
      </c>
      <c r="L51" t="s">
        <v>672</v>
      </c>
      <c r="M51" t="s">
        <v>50</v>
      </c>
      <c r="N51" t="s">
        <v>51</v>
      </c>
      <c r="O51" t="s">
        <v>46</v>
      </c>
      <c r="P51" t="s">
        <v>141</v>
      </c>
      <c r="AE51">
        <v>42.822394000000003</v>
      </c>
      <c r="AF51">
        <v>47.126047</v>
      </c>
    </row>
    <row r="52" spans="1:32" x14ac:dyDescent="0.25">
      <c r="A52" t="str">
        <f>"70000001040981426"</f>
        <v>70000001040981426</v>
      </c>
      <c r="B52" t="s">
        <v>676</v>
      </c>
      <c r="C52" t="s">
        <v>673</v>
      </c>
      <c r="D52" t="s">
        <v>674</v>
      </c>
      <c r="E52" t="s">
        <v>675</v>
      </c>
      <c r="G52" t="s">
        <v>677</v>
      </c>
      <c r="J52" t="s">
        <v>678</v>
      </c>
      <c r="K52" t="s">
        <v>679</v>
      </c>
      <c r="L52" t="s">
        <v>680</v>
      </c>
      <c r="M52" t="s">
        <v>223</v>
      </c>
      <c r="N52" t="s">
        <v>681</v>
      </c>
      <c r="O52" t="s">
        <v>57</v>
      </c>
      <c r="P52" t="s">
        <v>43</v>
      </c>
      <c r="AE52">
        <v>43.163359</v>
      </c>
      <c r="AF52">
        <v>44.808866000000002</v>
      </c>
    </row>
    <row r="53" spans="1:32" x14ac:dyDescent="0.25">
      <c r="A53" t="str">
        <f>"70000001023559873"</f>
        <v>70000001023559873</v>
      </c>
      <c r="B53" t="s">
        <v>685</v>
      </c>
      <c r="C53" t="s">
        <v>682</v>
      </c>
      <c r="D53" t="s">
        <v>683</v>
      </c>
      <c r="E53" t="s">
        <v>684</v>
      </c>
      <c r="G53" t="s">
        <v>274</v>
      </c>
      <c r="I53" t="s">
        <v>686</v>
      </c>
      <c r="J53" t="s">
        <v>194</v>
      </c>
      <c r="K53" t="s">
        <v>687</v>
      </c>
      <c r="L53" t="s">
        <v>688</v>
      </c>
      <c r="M53" t="s">
        <v>99</v>
      </c>
      <c r="N53" t="s">
        <v>195</v>
      </c>
      <c r="O53" t="s">
        <v>57</v>
      </c>
      <c r="AE53">
        <v>46.312486999999997</v>
      </c>
      <c r="AF53">
        <v>44.213281000000002</v>
      </c>
    </row>
    <row r="54" spans="1:32" x14ac:dyDescent="0.25">
      <c r="A54" t="str">
        <f>"11259527349403660"</f>
        <v>11259527349403660</v>
      </c>
      <c r="B54" t="s">
        <v>690</v>
      </c>
      <c r="C54" t="s">
        <v>689</v>
      </c>
      <c r="D54" t="s">
        <v>691</v>
      </c>
      <c r="E54" t="s">
        <v>692</v>
      </c>
      <c r="G54" t="s">
        <v>693</v>
      </c>
      <c r="H54">
        <v>185030</v>
      </c>
      <c r="I54" t="s">
        <v>694</v>
      </c>
      <c r="J54" t="s">
        <v>695</v>
      </c>
      <c r="K54" t="s">
        <v>696</v>
      </c>
      <c r="L54" t="s">
        <v>697</v>
      </c>
      <c r="M54" t="s">
        <v>40</v>
      </c>
      <c r="N54" t="s">
        <v>109</v>
      </c>
      <c r="O54" t="s">
        <v>143</v>
      </c>
      <c r="P54" t="s">
        <v>52</v>
      </c>
      <c r="V54" t="s">
        <v>698</v>
      </c>
      <c r="AE54">
        <v>61.776910000000001</v>
      </c>
      <c r="AF54">
        <v>34.367021999999999</v>
      </c>
    </row>
    <row r="55" spans="1:32" x14ac:dyDescent="0.25">
      <c r="A55" t="str">
        <f>"70000001034526709"</f>
        <v>70000001034526709</v>
      </c>
      <c r="B55" t="s">
        <v>702</v>
      </c>
      <c r="C55" t="s">
        <v>699</v>
      </c>
      <c r="D55" t="s">
        <v>700</v>
      </c>
      <c r="E55" t="s">
        <v>701</v>
      </c>
      <c r="G55" t="s">
        <v>550</v>
      </c>
      <c r="H55">
        <v>169500</v>
      </c>
      <c r="J55" t="s">
        <v>703</v>
      </c>
      <c r="K55" t="s">
        <v>704</v>
      </c>
      <c r="M55" t="s">
        <v>63</v>
      </c>
      <c r="N55" t="s">
        <v>139</v>
      </c>
      <c r="O55" t="s">
        <v>65</v>
      </c>
      <c r="P55" t="s">
        <v>49</v>
      </c>
      <c r="Q55">
        <v>79129433777</v>
      </c>
      <c r="R55">
        <v>79129433777</v>
      </c>
      <c r="AE55">
        <v>63.603451999999997</v>
      </c>
      <c r="AF55">
        <v>53.876783000000003</v>
      </c>
    </row>
    <row r="56" spans="1:32" x14ac:dyDescent="0.25">
      <c r="A56" t="str">
        <f>"70000001024197478"</f>
        <v>70000001024197478</v>
      </c>
      <c r="B56" t="s">
        <v>207</v>
      </c>
      <c r="C56" t="s">
        <v>705</v>
      </c>
      <c r="D56" t="s">
        <v>706</v>
      </c>
      <c r="E56" t="s">
        <v>707</v>
      </c>
      <c r="G56" t="s">
        <v>567</v>
      </c>
      <c r="I56" t="s">
        <v>708</v>
      </c>
      <c r="K56" t="s">
        <v>709</v>
      </c>
      <c r="L56" t="s">
        <v>710</v>
      </c>
      <c r="M56" t="s">
        <v>40</v>
      </c>
      <c r="N56" t="s">
        <v>109</v>
      </c>
      <c r="O56" t="s">
        <v>65</v>
      </c>
      <c r="P56" t="s">
        <v>43</v>
      </c>
      <c r="AE56">
        <v>45.193989000000002</v>
      </c>
      <c r="AF56">
        <v>33.347954000000001</v>
      </c>
    </row>
    <row r="57" spans="1:32" x14ac:dyDescent="0.25">
      <c r="A57" t="str">
        <f>"2956015537016909"</f>
        <v>2956015537016909</v>
      </c>
      <c r="B57" t="s">
        <v>714</v>
      </c>
      <c r="C57" t="s">
        <v>711</v>
      </c>
      <c r="D57" t="s">
        <v>712</v>
      </c>
      <c r="E57" t="s">
        <v>713</v>
      </c>
      <c r="G57" t="s">
        <v>715</v>
      </c>
      <c r="H57">
        <v>425011</v>
      </c>
      <c r="J57" t="s">
        <v>716</v>
      </c>
      <c r="K57" t="s">
        <v>717</v>
      </c>
      <c r="M57" t="s">
        <v>718</v>
      </c>
      <c r="N57" t="s">
        <v>719</v>
      </c>
      <c r="O57" t="s">
        <v>720</v>
      </c>
      <c r="P57" t="s">
        <v>124</v>
      </c>
      <c r="Q57">
        <v>79177112999</v>
      </c>
      <c r="U57" t="s">
        <v>721</v>
      </c>
      <c r="V57" t="s">
        <v>722</v>
      </c>
      <c r="AE57">
        <v>55.867111000000001</v>
      </c>
      <c r="AF57">
        <v>48.350060999999997</v>
      </c>
    </row>
    <row r="58" spans="1:32" x14ac:dyDescent="0.25">
      <c r="A58" t="str">
        <f>"70000001029166678"</f>
        <v>70000001029166678</v>
      </c>
      <c r="B58" t="s">
        <v>272</v>
      </c>
      <c r="C58" t="s">
        <v>724</v>
      </c>
      <c r="D58" t="s">
        <v>725</v>
      </c>
      <c r="E58" t="s">
        <v>726</v>
      </c>
      <c r="G58" t="s">
        <v>727</v>
      </c>
      <c r="H58">
        <v>431510</v>
      </c>
      <c r="J58" t="s">
        <v>728</v>
      </c>
      <c r="K58" t="s">
        <v>729</v>
      </c>
      <c r="M58" t="s">
        <v>92</v>
      </c>
      <c r="N58" t="s">
        <v>93</v>
      </c>
      <c r="O58" t="s">
        <v>46</v>
      </c>
      <c r="P58" t="s">
        <v>49</v>
      </c>
      <c r="Q58" t="s">
        <v>730</v>
      </c>
      <c r="R58" t="s">
        <v>730</v>
      </c>
      <c r="AE58">
        <v>54.291510000000002</v>
      </c>
      <c r="AF58">
        <v>45.111942999999997</v>
      </c>
    </row>
    <row r="59" spans="1:32" x14ac:dyDescent="0.25">
      <c r="A59" t="str">
        <f>"70000001038224278"</f>
        <v>70000001038224278</v>
      </c>
      <c r="B59" t="s">
        <v>734</v>
      </c>
      <c r="C59" t="s">
        <v>731</v>
      </c>
      <c r="D59" t="s">
        <v>732</v>
      </c>
      <c r="E59" t="s">
        <v>733</v>
      </c>
      <c r="G59" t="s">
        <v>735</v>
      </c>
      <c r="H59">
        <v>678600</v>
      </c>
      <c r="J59" t="s">
        <v>736</v>
      </c>
      <c r="K59" t="s">
        <v>737</v>
      </c>
      <c r="L59" t="s">
        <v>738</v>
      </c>
      <c r="M59" t="s">
        <v>127</v>
      </c>
      <c r="N59" t="s">
        <v>418</v>
      </c>
      <c r="O59" t="s">
        <v>46</v>
      </c>
      <c r="P59" t="s">
        <v>49</v>
      </c>
      <c r="Q59">
        <v>79248970215</v>
      </c>
      <c r="U59" t="s">
        <v>739</v>
      </c>
      <c r="AE59">
        <v>60.894629999999999</v>
      </c>
      <c r="AF59">
        <v>131.984433</v>
      </c>
    </row>
    <row r="60" spans="1:32" x14ac:dyDescent="0.25">
      <c r="A60" t="str">
        <f>"70000001022579017"</f>
        <v>70000001022579017</v>
      </c>
      <c r="B60" t="s">
        <v>319</v>
      </c>
      <c r="C60" t="s">
        <v>740</v>
      </c>
      <c r="D60" t="s">
        <v>741</v>
      </c>
      <c r="E60" t="s">
        <v>742</v>
      </c>
      <c r="F60" t="s">
        <v>743</v>
      </c>
      <c r="G60" t="s">
        <v>744</v>
      </c>
      <c r="I60" t="s">
        <v>745</v>
      </c>
      <c r="K60" t="s">
        <v>746</v>
      </c>
      <c r="L60" t="s">
        <v>747</v>
      </c>
      <c r="M60" t="s">
        <v>126</v>
      </c>
      <c r="N60" t="s">
        <v>192</v>
      </c>
      <c r="O60" t="s">
        <v>46</v>
      </c>
      <c r="P60" t="s">
        <v>49</v>
      </c>
      <c r="AE60">
        <v>43.023257000000001</v>
      </c>
      <c r="AF60">
        <v>44.69115</v>
      </c>
    </row>
    <row r="61" spans="1:32" x14ac:dyDescent="0.25">
      <c r="A61" t="str">
        <f>"70000001046382508"</f>
        <v>70000001046382508</v>
      </c>
      <c r="B61" t="s">
        <v>751</v>
      </c>
      <c r="C61" t="s">
        <v>748</v>
      </c>
      <c r="D61" t="s">
        <v>749</v>
      </c>
      <c r="E61" t="s">
        <v>750</v>
      </c>
      <c r="G61" t="s">
        <v>752</v>
      </c>
      <c r="K61" t="s">
        <v>753</v>
      </c>
      <c r="L61" t="s">
        <v>754</v>
      </c>
      <c r="M61" t="s">
        <v>70</v>
      </c>
      <c r="N61" t="s">
        <v>211</v>
      </c>
      <c r="O61" t="s">
        <v>339</v>
      </c>
      <c r="AE61">
        <v>54.850915999999998</v>
      </c>
      <c r="AF61">
        <v>53.068019</v>
      </c>
    </row>
    <row r="62" spans="1:32" x14ac:dyDescent="0.25">
      <c r="A62" t="str">
        <f>"70000001027016893"</f>
        <v>70000001027016893</v>
      </c>
      <c r="B62" t="s">
        <v>755</v>
      </c>
      <c r="C62" t="s">
        <v>756</v>
      </c>
      <c r="D62" t="s">
        <v>757</v>
      </c>
      <c r="E62" t="s">
        <v>758</v>
      </c>
      <c r="G62" t="s">
        <v>759</v>
      </c>
      <c r="I62" t="s">
        <v>760</v>
      </c>
      <c r="J62" t="s">
        <v>761</v>
      </c>
      <c r="K62" t="s">
        <v>762</v>
      </c>
      <c r="L62" t="s">
        <v>763</v>
      </c>
      <c r="M62" t="s">
        <v>85</v>
      </c>
      <c r="N62" t="s">
        <v>764</v>
      </c>
      <c r="O62" t="s">
        <v>57</v>
      </c>
      <c r="P62" t="s">
        <v>48</v>
      </c>
      <c r="Q62">
        <v>79133538858</v>
      </c>
      <c r="R62">
        <v>79133538858</v>
      </c>
      <c r="U62" t="s">
        <v>765</v>
      </c>
      <c r="AE62">
        <v>51.714750000000002</v>
      </c>
      <c r="AF62">
        <v>94.435301999999993</v>
      </c>
    </row>
    <row r="63" spans="1:32" x14ac:dyDescent="0.25">
      <c r="A63" t="str">
        <f>"9711414977495562"</f>
        <v>9711414977495562</v>
      </c>
      <c r="B63" t="s">
        <v>769</v>
      </c>
      <c r="C63" t="s">
        <v>766</v>
      </c>
      <c r="D63" t="s">
        <v>767</v>
      </c>
      <c r="E63" t="s">
        <v>768</v>
      </c>
      <c r="G63" t="s">
        <v>770</v>
      </c>
      <c r="H63">
        <v>655008</v>
      </c>
      <c r="I63" t="s">
        <v>771</v>
      </c>
      <c r="J63" t="s">
        <v>772</v>
      </c>
      <c r="K63" t="s">
        <v>773</v>
      </c>
      <c r="L63" t="s">
        <v>774</v>
      </c>
      <c r="M63" t="s">
        <v>85</v>
      </c>
      <c r="N63" t="s">
        <v>775</v>
      </c>
      <c r="O63" t="s">
        <v>44</v>
      </c>
      <c r="P63" t="s">
        <v>43</v>
      </c>
      <c r="V63" t="s">
        <v>776</v>
      </c>
      <c r="AE63">
        <v>53.747261000000002</v>
      </c>
      <c r="AF63">
        <v>91.402536999999995</v>
      </c>
    </row>
    <row r="64" spans="1:32" x14ac:dyDescent="0.25">
      <c r="A64" t="str">
        <f>"3378228001512588"</f>
        <v>3378228001512588</v>
      </c>
      <c r="B64" t="s">
        <v>777</v>
      </c>
      <c r="C64" t="s">
        <v>778</v>
      </c>
      <c r="D64" t="s">
        <v>779</v>
      </c>
      <c r="E64" t="s">
        <v>780</v>
      </c>
      <c r="G64" t="s">
        <v>781</v>
      </c>
      <c r="H64">
        <v>346787</v>
      </c>
      <c r="I64" t="s">
        <v>782</v>
      </c>
      <c r="K64" t="s">
        <v>783</v>
      </c>
      <c r="L64" t="s">
        <v>784</v>
      </c>
      <c r="M64" t="s">
        <v>38</v>
      </c>
      <c r="N64" t="s">
        <v>90</v>
      </c>
      <c r="O64" t="s">
        <v>42</v>
      </c>
      <c r="AE64">
        <v>47.101885000000003</v>
      </c>
      <c r="AF64">
        <v>39.433691000000003</v>
      </c>
    </row>
    <row r="65" spans="1:32" x14ac:dyDescent="0.25">
      <c r="A65" t="str">
        <f>"6192977768629923"</f>
        <v>6192977768629923</v>
      </c>
      <c r="B65" t="s">
        <v>786</v>
      </c>
      <c r="C65" t="s">
        <v>785</v>
      </c>
      <c r="D65" t="s">
        <v>787</v>
      </c>
      <c r="E65" t="s">
        <v>788</v>
      </c>
      <c r="G65" t="s">
        <v>789</v>
      </c>
      <c r="H65">
        <v>391128</v>
      </c>
      <c r="I65" t="s">
        <v>790</v>
      </c>
      <c r="J65" t="s">
        <v>791</v>
      </c>
      <c r="K65" t="s">
        <v>792</v>
      </c>
      <c r="L65" t="s">
        <v>793</v>
      </c>
      <c r="M65" t="s">
        <v>318</v>
      </c>
      <c r="N65" t="s">
        <v>794</v>
      </c>
      <c r="O65" t="s">
        <v>381</v>
      </c>
      <c r="P65" t="s">
        <v>49</v>
      </c>
      <c r="AE65">
        <v>54.763995999999999</v>
      </c>
      <c r="AF65">
        <v>39.397578000000003</v>
      </c>
    </row>
    <row r="66" spans="1:32" x14ac:dyDescent="0.25">
      <c r="A66" t="str">
        <f>"2533803071384059"</f>
        <v>2533803071384059</v>
      </c>
      <c r="B66" t="s">
        <v>796</v>
      </c>
      <c r="C66" t="s">
        <v>795</v>
      </c>
      <c r="D66" t="s">
        <v>723</v>
      </c>
      <c r="E66" t="s">
        <v>797</v>
      </c>
      <c r="G66" t="s">
        <v>798</v>
      </c>
      <c r="H66">
        <v>443528</v>
      </c>
      <c r="I66" t="s">
        <v>799</v>
      </c>
      <c r="K66" t="s">
        <v>800</v>
      </c>
      <c r="L66" t="s">
        <v>801</v>
      </c>
      <c r="M66" t="s">
        <v>81</v>
      </c>
      <c r="N66" t="s">
        <v>340</v>
      </c>
      <c r="O66" t="s">
        <v>42</v>
      </c>
      <c r="P66" t="s">
        <v>45</v>
      </c>
      <c r="AE66">
        <v>53.266267999999997</v>
      </c>
      <c r="AF66">
        <v>50.396890999999997</v>
      </c>
    </row>
    <row r="67" spans="1:32" x14ac:dyDescent="0.25">
      <c r="A67" t="str">
        <f>"70000001024539251"</f>
        <v>70000001024539251</v>
      </c>
      <c r="B67" t="s">
        <v>805</v>
      </c>
      <c r="C67" t="s">
        <v>802</v>
      </c>
      <c r="D67" t="s">
        <v>803</v>
      </c>
      <c r="E67" t="s">
        <v>804</v>
      </c>
      <c r="G67" t="s">
        <v>168</v>
      </c>
      <c r="I67" t="s">
        <v>806</v>
      </c>
      <c r="J67" t="s">
        <v>807</v>
      </c>
      <c r="K67" t="s">
        <v>808</v>
      </c>
      <c r="L67" t="s">
        <v>809</v>
      </c>
      <c r="M67" t="s">
        <v>50</v>
      </c>
      <c r="N67" t="s">
        <v>114</v>
      </c>
      <c r="O67" t="s">
        <v>810</v>
      </c>
      <c r="P67" t="s">
        <v>43</v>
      </c>
      <c r="Q67" t="s">
        <v>811</v>
      </c>
      <c r="R67">
        <v>79272252524</v>
      </c>
      <c r="AE67">
        <v>52.031571</v>
      </c>
      <c r="AF67">
        <v>47.781480000000002</v>
      </c>
    </row>
    <row r="68" spans="1:32" x14ac:dyDescent="0.25">
      <c r="A68" t="str">
        <f>"12385427256251604"</f>
        <v>12385427256251604</v>
      </c>
      <c r="B68" t="s">
        <v>147</v>
      </c>
      <c r="C68" t="s">
        <v>812</v>
      </c>
      <c r="D68" t="s">
        <v>813</v>
      </c>
      <c r="E68" t="s">
        <v>154</v>
      </c>
      <c r="G68" t="s">
        <v>814</v>
      </c>
      <c r="H68">
        <v>694046</v>
      </c>
      <c r="I68" t="s">
        <v>815</v>
      </c>
      <c r="K68" t="s">
        <v>816</v>
      </c>
      <c r="L68" t="s">
        <v>817</v>
      </c>
      <c r="M68" t="s">
        <v>549</v>
      </c>
      <c r="N68" t="s">
        <v>818</v>
      </c>
      <c r="O68" t="s">
        <v>57</v>
      </c>
      <c r="P68" t="s">
        <v>49</v>
      </c>
      <c r="T68" t="s">
        <v>819</v>
      </c>
      <c r="U68" t="s">
        <v>820</v>
      </c>
      <c r="AE68">
        <v>46.929825999999998</v>
      </c>
      <c r="AF68">
        <v>142.64750900000001</v>
      </c>
    </row>
    <row r="69" spans="1:32" x14ac:dyDescent="0.25">
      <c r="A69" t="str">
        <f>"1267165676198877"</f>
        <v>1267165676198877</v>
      </c>
      <c r="B69" t="s">
        <v>822</v>
      </c>
      <c r="C69" t="s">
        <v>821</v>
      </c>
      <c r="D69" t="s">
        <v>823</v>
      </c>
      <c r="E69" t="s">
        <v>824</v>
      </c>
      <c r="G69" t="s">
        <v>825</v>
      </c>
      <c r="H69">
        <v>624003</v>
      </c>
      <c r="I69" t="s">
        <v>826</v>
      </c>
      <c r="J69" t="s">
        <v>827</v>
      </c>
      <c r="K69" t="s">
        <v>828</v>
      </c>
      <c r="L69" t="s">
        <v>829</v>
      </c>
      <c r="M69" t="s">
        <v>54</v>
      </c>
      <c r="N69" t="s">
        <v>55</v>
      </c>
      <c r="O69" t="s">
        <v>465</v>
      </c>
      <c r="P69" t="s">
        <v>49</v>
      </c>
      <c r="Q69">
        <v>79623242222</v>
      </c>
      <c r="AE69">
        <v>56.694659999999999</v>
      </c>
      <c r="AF69">
        <v>60.862077999999997</v>
      </c>
    </row>
    <row r="70" spans="1:32" x14ac:dyDescent="0.25">
      <c r="A70" t="str">
        <f>"70000001044155148"</f>
        <v>70000001044155148</v>
      </c>
      <c r="B70" t="s">
        <v>831</v>
      </c>
      <c r="C70" t="s">
        <v>830</v>
      </c>
      <c r="D70" t="s">
        <v>832</v>
      </c>
      <c r="E70" t="s">
        <v>833</v>
      </c>
      <c r="G70" t="s">
        <v>235</v>
      </c>
      <c r="J70" t="s">
        <v>834</v>
      </c>
      <c r="K70" t="s">
        <v>835</v>
      </c>
      <c r="L70" t="s">
        <v>836</v>
      </c>
      <c r="M70" t="s">
        <v>70</v>
      </c>
      <c r="N70" t="s">
        <v>123</v>
      </c>
      <c r="U70" t="s">
        <v>837</v>
      </c>
      <c r="AE70">
        <v>54.885123999999998</v>
      </c>
      <c r="AF70">
        <v>32.420136999999997</v>
      </c>
    </row>
    <row r="71" spans="1:32" x14ac:dyDescent="0.25">
      <c r="A71" t="str">
        <f>"12526164744603913"</f>
        <v>12526164744603913</v>
      </c>
      <c r="B71" t="s">
        <v>841</v>
      </c>
      <c r="C71" t="s">
        <v>838</v>
      </c>
      <c r="D71" t="s">
        <v>839</v>
      </c>
      <c r="E71" t="s">
        <v>840</v>
      </c>
      <c r="G71" t="s">
        <v>842</v>
      </c>
      <c r="H71">
        <v>357820</v>
      </c>
      <c r="I71" t="s">
        <v>843</v>
      </c>
      <c r="K71" t="s">
        <v>844</v>
      </c>
      <c r="L71" t="s">
        <v>845</v>
      </c>
      <c r="M71" t="s">
        <v>38</v>
      </c>
      <c r="N71" t="s">
        <v>39</v>
      </c>
      <c r="O71" t="s">
        <v>42</v>
      </c>
      <c r="P71" t="s">
        <v>45</v>
      </c>
      <c r="AE71">
        <v>44.175401999999998</v>
      </c>
      <c r="AF71">
        <v>43.454495000000001</v>
      </c>
    </row>
    <row r="72" spans="1:32" x14ac:dyDescent="0.25">
      <c r="A72" t="str">
        <f>"11400265837886364"</f>
        <v>11400265837886364</v>
      </c>
      <c r="B72" t="s">
        <v>847</v>
      </c>
      <c r="C72" t="s">
        <v>846</v>
      </c>
      <c r="D72" t="s">
        <v>848</v>
      </c>
      <c r="E72" t="s">
        <v>849</v>
      </c>
      <c r="G72" t="s">
        <v>351</v>
      </c>
      <c r="H72">
        <v>393190</v>
      </c>
      <c r="I72" t="s">
        <v>850</v>
      </c>
      <c r="K72" t="s">
        <v>851</v>
      </c>
      <c r="L72" t="s">
        <v>852</v>
      </c>
      <c r="M72" t="s">
        <v>88</v>
      </c>
      <c r="N72" t="s">
        <v>152</v>
      </c>
      <c r="O72" t="s">
        <v>853</v>
      </c>
      <c r="T72" t="s">
        <v>854</v>
      </c>
      <c r="U72" t="s">
        <v>855</v>
      </c>
      <c r="V72" t="s">
        <v>856</v>
      </c>
      <c r="W72" t="s">
        <v>857</v>
      </c>
      <c r="X72" t="s">
        <v>858</v>
      </c>
      <c r="AE72">
        <v>52.586955000000003</v>
      </c>
      <c r="AF72">
        <v>41.497357999999998</v>
      </c>
    </row>
    <row r="73" spans="1:32" x14ac:dyDescent="0.25">
      <c r="A73" t="str">
        <f>"70000001040557018"</f>
        <v>70000001040557018</v>
      </c>
      <c r="B73" t="s">
        <v>862</v>
      </c>
      <c r="C73" t="s">
        <v>859</v>
      </c>
      <c r="D73" t="s">
        <v>860</v>
      </c>
      <c r="E73" t="s">
        <v>861</v>
      </c>
      <c r="G73" t="s">
        <v>863</v>
      </c>
      <c r="I73" t="s">
        <v>864</v>
      </c>
      <c r="K73" t="s">
        <v>865</v>
      </c>
      <c r="L73" t="s">
        <v>866</v>
      </c>
      <c r="M73" t="s">
        <v>142</v>
      </c>
      <c r="N73" t="s">
        <v>495</v>
      </c>
      <c r="O73" t="s">
        <v>42</v>
      </c>
      <c r="AE73">
        <v>57.595180999999997</v>
      </c>
      <c r="AF73">
        <v>34.558408999999997</v>
      </c>
    </row>
    <row r="74" spans="1:32" x14ac:dyDescent="0.25">
      <c r="A74" t="str">
        <f>"422740746401859"</f>
        <v>422740746401859</v>
      </c>
      <c r="B74" t="s">
        <v>870</v>
      </c>
      <c r="C74" t="s">
        <v>867</v>
      </c>
      <c r="D74" t="s">
        <v>868</v>
      </c>
      <c r="E74" t="s">
        <v>869</v>
      </c>
      <c r="G74" t="s">
        <v>871</v>
      </c>
      <c r="I74" t="s">
        <v>872</v>
      </c>
      <c r="K74" t="s">
        <v>873</v>
      </c>
      <c r="L74" t="s">
        <v>874</v>
      </c>
      <c r="M74" t="s">
        <v>875</v>
      </c>
      <c r="N74" t="s">
        <v>876</v>
      </c>
      <c r="O74" t="s">
        <v>47</v>
      </c>
      <c r="P74" t="s">
        <v>52</v>
      </c>
      <c r="U74" t="s">
        <v>877</v>
      </c>
      <c r="V74" t="s">
        <v>878</v>
      </c>
      <c r="W74" t="s">
        <v>879</v>
      </c>
      <c r="AE74">
        <v>56.607771</v>
      </c>
      <c r="AF74">
        <v>84.858475999999996</v>
      </c>
    </row>
    <row r="75" spans="1:32" x14ac:dyDescent="0.25">
      <c r="A75" t="str">
        <f>"70000001039181162"</f>
        <v>70000001039181162</v>
      </c>
      <c r="B75" t="s">
        <v>883</v>
      </c>
      <c r="C75" t="s">
        <v>880</v>
      </c>
      <c r="D75" t="s">
        <v>881</v>
      </c>
      <c r="E75" t="s">
        <v>882</v>
      </c>
      <c r="G75" t="s">
        <v>884</v>
      </c>
      <c r="I75" t="s">
        <v>496</v>
      </c>
      <c r="K75" t="s">
        <v>885</v>
      </c>
      <c r="L75" t="s">
        <v>886</v>
      </c>
      <c r="M75" t="s">
        <v>193</v>
      </c>
      <c r="N75" t="s">
        <v>887</v>
      </c>
      <c r="AE75">
        <v>54.518504999999998</v>
      </c>
      <c r="AF75">
        <v>37.058368000000002</v>
      </c>
    </row>
    <row r="76" spans="1:32" x14ac:dyDescent="0.25">
      <c r="A76" t="str">
        <f>"1830115629873581"</f>
        <v>1830115629873581</v>
      </c>
      <c r="B76" t="s">
        <v>891</v>
      </c>
      <c r="C76" t="s">
        <v>888</v>
      </c>
      <c r="D76" t="s">
        <v>889</v>
      </c>
      <c r="E76" t="s">
        <v>890</v>
      </c>
      <c r="G76" t="s">
        <v>892</v>
      </c>
      <c r="H76">
        <v>627141</v>
      </c>
      <c r="I76" t="s">
        <v>893</v>
      </c>
      <c r="K76" t="s">
        <v>894</v>
      </c>
      <c r="M76" t="s">
        <v>452</v>
      </c>
      <c r="N76" t="s">
        <v>895</v>
      </c>
      <c r="O76" t="s">
        <v>89</v>
      </c>
      <c r="P76" t="s">
        <v>49</v>
      </c>
      <c r="AE76">
        <v>56.515379000000003</v>
      </c>
      <c r="AF76">
        <v>66.520697999999996</v>
      </c>
    </row>
    <row r="77" spans="1:32" x14ac:dyDescent="0.25">
      <c r="A77" t="str">
        <f>"70000001037119812"</f>
        <v>70000001037119812</v>
      </c>
      <c r="B77" t="s">
        <v>594</v>
      </c>
      <c r="C77" t="s">
        <v>896</v>
      </c>
      <c r="D77" t="s">
        <v>897</v>
      </c>
      <c r="E77" t="s">
        <v>898</v>
      </c>
      <c r="G77" t="s">
        <v>899</v>
      </c>
      <c r="I77" t="s">
        <v>595</v>
      </c>
      <c r="K77" t="s">
        <v>900</v>
      </c>
      <c r="L77" t="s">
        <v>596</v>
      </c>
      <c r="M77" t="s">
        <v>72</v>
      </c>
      <c r="N77" t="s">
        <v>104</v>
      </c>
      <c r="O77" t="s">
        <v>119</v>
      </c>
      <c r="P77" t="s">
        <v>49</v>
      </c>
      <c r="AE77">
        <v>57.072484000000003</v>
      </c>
      <c r="AF77">
        <v>54.023643999999997</v>
      </c>
    </row>
    <row r="78" spans="1:32" x14ac:dyDescent="0.25">
      <c r="A78" t="str">
        <f>"70000001023799231"</f>
        <v>70000001023799231</v>
      </c>
      <c r="B78" t="s">
        <v>901</v>
      </c>
      <c r="C78" t="s">
        <v>902</v>
      </c>
      <c r="D78" t="s">
        <v>903</v>
      </c>
      <c r="E78" t="s">
        <v>904</v>
      </c>
      <c r="G78" t="s">
        <v>905</v>
      </c>
      <c r="I78" t="s">
        <v>906</v>
      </c>
      <c r="K78" t="s">
        <v>907</v>
      </c>
      <c r="L78" t="s">
        <v>908</v>
      </c>
      <c r="M78" t="s">
        <v>499</v>
      </c>
      <c r="N78" t="s">
        <v>500</v>
      </c>
      <c r="O78" t="s">
        <v>191</v>
      </c>
      <c r="AE78">
        <v>54.191279000000002</v>
      </c>
      <c r="AF78">
        <v>49.482323000000001</v>
      </c>
    </row>
    <row r="79" spans="1:32" x14ac:dyDescent="0.25">
      <c r="A79" t="str">
        <f>"70000001006152123"</f>
        <v>70000001006152123</v>
      </c>
      <c r="B79" t="s">
        <v>912</v>
      </c>
      <c r="C79" t="s">
        <v>909</v>
      </c>
      <c r="D79" t="s">
        <v>910</v>
      </c>
      <c r="E79" t="s">
        <v>911</v>
      </c>
      <c r="G79" t="s">
        <v>530</v>
      </c>
      <c r="H79">
        <v>682644</v>
      </c>
      <c r="I79" t="s">
        <v>913</v>
      </c>
      <c r="J79" t="s">
        <v>914</v>
      </c>
      <c r="K79" t="s">
        <v>915</v>
      </c>
      <c r="L79" t="s">
        <v>916</v>
      </c>
      <c r="M79" t="s">
        <v>40</v>
      </c>
      <c r="N79" t="s">
        <v>109</v>
      </c>
      <c r="O79" t="s">
        <v>117</v>
      </c>
      <c r="P79" t="s">
        <v>43</v>
      </c>
      <c r="Q79" t="s">
        <v>917</v>
      </c>
      <c r="AE79">
        <v>50.227685999999999</v>
      </c>
      <c r="AF79">
        <v>136.900688</v>
      </c>
    </row>
    <row r="80" spans="1:32" x14ac:dyDescent="0.25">
      <c r="A80" t="str">
        <f>"70000001034239741"</f>
        <v>70000001034239741</v>
      </c>
      <c r="B80" t="s">
        <v>921</v>
      </c>
      <c r="C80" t="s">
        <v>918</v>
      </c>
      <c r="D80" t="s">
        <v>919</v>
      </c>
      <c r="E80" t="s">
        <v>920</v>
      </c>
      <c r="G80" t="s">
        <v>922</v>
      </c>
      <c r="I80" t="s">
        <v>923</v>
      </c>
      <c r="K80" t="s">
        <v>924</v>
      </c>
      <c r="L80" t="s">
        <v>925</v>
      </c>
      <c r="M80" t="s">
        <v>70</v>
      </c>
      <c r="N80" t="s">
        <v>153</v>
      </c>
      <c r="O80" t="s">
        <v>125</v>
      </c>
      <c r="AE80">
        <v>62.256691000000004</v>
      </c>
      <c r="AF80">
        <v>74.559146999999996</v>
      </c>
    </row>
    <row r="81" spans="1:32" x14ac:dyDescent="0.25">
      <c r="A81" t="str">
        <f>"70000001044194217"</f>
        <v>70000001044194217</v>
      </c>
      <c r="B81" t="s">
        <v>428</v>
      </c>
      <c r="C81" t="s">
        <v>926</v>
      </c>
      <c r="D81" t="s">
        <v>927</v>
      </c>
      <c r="E81" t="s">
        <v>928</v>
      </c>
      <c r="G81" t="s">
        <v>929</v>
      </c>
      <c r="K81" t="s">
        <v>930</v>
      </c>
      <c r="L81" t="s">
        <v>931</v>
      </c>
      <c r="M81" t="s">
        <v>111</v>
      </c>
      <c r="N81" t="s">
        <v>429</v>
      </c>
      <c r="O81" t="s">
        <v>96</v>
      </c>
      <c r="P81" t="s">
        <v>52</v>
      </c>
      <c r="AE81">
        <v>55.481645999999998</v>
      </c>
      <c r="AF81">
        <v>60.861784999999998</v>
      </c>
    </row>
    <row r="82" spans="1:32" x14ac:dyDescent="0.25">
      <c r="A82" t="str">
        <f>"70000001034219035"</f>
        <v>70000001034219035</v>
      </c>
      <c r="B82" t="s">
        <v>932</v>
      </c>
      <c r="C82" t="s">
        <v>933</v>
      </c>
      <c r="D82" t="s">
        <v>934</v>
      </c>
      <c r="E82" t="s">
        <v>935</v>
      </c>
      <c r="G82" t="s">
        <v>936</v>
      </c>
      <c r="J82" t="s">
        <v>937</v>
      </c>
      <c r="K82" t="s">
        <v>938</v>
      </c>
      <c r="L82" t="s">
        <v>939</v>
      </c>
      <c r="M82" t="s">
        <v>940</v>
      </c>
      <c r="N82" t="s">
        <v>941</v>
      </c>
      <c r="O82" t="s">
        <v>407</v>
      </c>
      <c r="P82" t="s">
        <v>49</v>
      </c>
      <c r="Q82">
        <v>79288960000</v>
      </c>
      <c r="U82" t="s">
        <v>942</v>
      </c>
      <c r="V82" t="s">
        <v>943</v>
      </c>
      <c r="AE82">
        <v>43.299030000000002</v>
      </c>
      <c r="AF82">
        <v>45.843625000000003</v>
      </c>
    </row>
    <row r="83" spans="1:32" x14ac:dyDescent="0.25">
      <c r="A83" t="str">
        <f>"70000001036163234"</f>
        <v>70000001036163234</v>
      </c>
      <c r="B83" t="s">
        <v>298</v>
      </c>
      <c r="C83" t="s">
        <v>944</v>
      </c>
      <c r="D83" t="s">
        <v>945</v>
      </c>
      <c r="E83" t="s">
        <v>946</v>
      </c>
      <c r="G83" t="s">
        <v>947</v>
      </c>
      <c r="J83" t="s">
        <v>948</v>
      </c>
      <c r="K83" t="s">
        <v>949</v>
      </c>
      <c r="L83" t="s">
        <v>950</v>
      </c>
      <c r="M83" t="s">
        <v>40</v>
      </c>
      <c r="N83" t="s">
        <v>61</v>
      </c>
      <c r="O83" t="s">
        <v>57</v>
      </c>
      <c r="P83" t="s">
        <v>45</v>
      </c>
      <c r="V83" t="s">
        <v>951</v>
      </c>
      <c r="AE83">
        <v>55.512222000000001</v>
      </c>
      <c r="AF83">
        <v>47.479152999999997</v>
      </c>
    </row>
    <row r="84" spans="1:32" x14ac:dyDescent="0.25">
      <c r="A84" t="str">
        <f>"70000001023471959"</f>
        <v>70000001023471959</v>
      </c>
      <c r="B84" t="s">
        <v>952</v>
      </c>
      <c r="C84" t="s">
        <v>953</v>
      </c>
      <c r="D84" t="s">
        <v>954</v>
      </c>
      <c r="E84" t="s">
        <v>955</v>
      </c>
      <c r="G84" t="s">
        <v>956</v>
      </c>
      <c r="H84">
        <v>689000</v>
      </c>
      <c r="I84" t="s">
        <v>957</v>
      </c>
      <c r="J84" t="s">
        <v>958</v>
      </c>
      <c r="K84" t="s">
        <v>959</v>
      </c>
      <c r="L84" t="s">
        <v>960</v>
      </c>
      <c r="M84" t="s">
        <v>961</v>
      </c>
      <c r="N84" t="s">
        <v>962</v>
      </c>
      <c r="O84" t="s">
        <v>963</v>
      </c>
      <c r="P84" t="s">
        <v>49</v>
      </c>
      <c r="Q84" t="s">
        <v>964</v>
      </c>
      <c r="R84">
        <v>79246665544</v>
      </c>
      <c r="S84" t="s">
        <v>965</v>
      </c>
      <c r="U84" t="s">
        <v>966</v>
      </c>
      <c r="AE84">
        <v>64.733793000000006</v>
      </c>
      <c r="AF84">
        <v>177.51249200000001</v>
      </c>
    </row>
    <row r="85" spans="1:32" x14ac:dyDescent="0.25">
      <c r="A85" t="str">
        <f>"14496490582143635"</f>
        <v>14496490582143635</v>
      </c>
      <c r="B85" t="s">
        <v>970</v>
      </c>
      <c r="C85" t="s">
        <v>967</v>
      </c>
      <c r="D85" t="s">
        <v>968</v>
      </c>
      <c r="E85" t="s">
        <v>969</v>
      </c>
      <c r="G85" t="s">
        <v>971</v>
      </c>
      <c r="I85" t="s">
        <v>972</v>
      </c>
      <c r="K85" t="s">
        <v>973</v>
      </c>
      <c r="L85" t="s">
        <v>974</v>
      </c>
      <c r="M85" t="s">
        <v>70</v>
      </c>
      <c r="N85" t="s">
        <v>164</v>
      </c>
      <c r="O85" t="s">
        <v>42</v>
      </c>
      <c r="P85" t="s">
        <v>45</v>
      </c>
      <c r="AE85">
        <v>63.805973000000002</v>
      </c>
      <c r="AF85">
        <v>74.510743000000005</v>
      </c>
    </row>
    <row r="86" spans="1:32" x14ac:dyDescent="0.25">
      <c r="A86" t="str">
        <f>"70000001039720407"</f>
        <v>70000001039720407</v>
      </c>
      <c r="B86" t="s">
        <v>498</v>
      </c>
      <c r="C86" t="s">
        <v>975</v>
      </c>
      <c r="D86" t="s">
        <v>976</v>
      </c>
      <c r="E86" t="s">
        <v>977</v>
      </c>
      <c r="G86" t="s">
        <v>978</v>
      </c>
      <c r="J86" t="s">
        <v>979</v>
      </c>
      <c r="K86" t="s">
        <v>980</v>
      </c>
      <c r="L86" t="s">
        <v>981</v>
      </c>
      <c r="M86" t="s">
        <v>71</v>
      </c>
      <c r="N86" t="s">
        <v>121</v>
      </c>
      <c r="O86" t="s">
        <v>57</v>
      </c>
      <c r="P86" t="s">
        <v>41</v>
      </c>
      <c r="Q86">
        <v>79108209855</v>
      </c>
      <c r="AE86">
        <v>57.679451</v>
      </c>
      <c r="AF86">
        <v>40.359775999999997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</cp:lastModifiedBy>
  <dcterms:created xsi:type="dcterms:W3CDTF">2022-06-28T12:05:09Z</dcterms:created>
  <dcterms:modified xsi:type="dcterms:W3CDTF">2022-07-09T11:34:59Z</dcterms:modified>
</cp:coreProperties>
</file>