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Базы\01_06_2022\Готовые базы\Demo\"/>
    </mc:Choice>
  </mc:AlternateContent>
  <xr:revisionPtr revIDLastSave="0" documentId="13_ncr:1_{C2932370-9BAE-4766-AFB9-3CD82024AC18}" xr6:coauthVersionLast="40" xr6:coauthVersionMax="40" xr10:uidLastSave="{00000000-0000-0000-0000-000000000000}"/>
  <bookViews>
    <workbookView xWindow="0" yWindow="0" windowWidth="24000" windowHeight="114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" i="1" l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 l="1"/>
  <c r="A32" i="1"/>
  <c r="A31" i="1"/>
  <c r="A30" i="1"/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<sst xmlns="http://schemas.openxmlformats.org/spreadsheetml/2006/main" count="1119" uniqueCount="919">
  <si>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</si>
  <si>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</si>
  <si>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</si>
  <si>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</si>
  <si>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</si>
  <si>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</si>
  <si>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</si>
  <si>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</si>
  <si>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</si>
  <si>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</si>
  <si>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</si>
  <si>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</si>
  <si>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</si>
  <si>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</si>
  <si>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</si>
  <si>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</si>
  <si>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</si>
  <si>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</si>
  <si>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</si>
  <si>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</si>
  <si>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</si>
  <si>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</si>
  <si>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</si>
  <si>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</si>
  <si>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</si>
  <si>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</si>
  <si>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</si>
  <si>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</si>
  <si>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</si>
  <si>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</si>
  <si>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</si>
  <si>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</si>
  <si>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Баку, гостиница</t>
  </si>
  <si>
    <t>Алтайский край</t>
  </si>
  <si>
    <t>Алейск городской округ</t>
  </si>
  <si>
    <t>Алейск</t>
  </si>
  <si>
    <t>А-322 129 Километр, 3</t>
  </si>
  <si>
    <t>7 (38553) 2‒17‒69</t>
  </si>
  <si>
    <t>7‒923‒792‒04‒73</t>
  </si>
  <si>
    <t>Туризм / Отдых</t>
  </si>
  <si>
    <t>Гостиницы</t>
  </si>
  <si>
    <t>Ежедневно с 00:00 до 24:00</t>
  </si>
  <si>
    <t>Оплата картой, Наличный расчёт</t>
  </si>
  <si>
    <t>Спортивные товары</t>
  </si>
  <si>
    <t>Снаряжение для туризма и отдыха, Товары для рыбалки</t>
  </si>
  <si>
    <t>Спортивные клубы / школы</t>
  </si>
  <si>
    <t>Гостиница</t>
  </si>
  <si>
    <t>Оплата картой, Наличный расчёт, Оплата через банк</t>
  </si>
  <si>
    <t>Базы отдыха</t>
  </si>
  <si>
    <t>Пн: c 09:00-13:00, Вт: c 09:00-13:00, Ср: c 09:00-13:00, Чт: c 09:00-13:00, Пт: c 09:00-13:00, Сб: выходной, Вс: выходной</t>
  </si>
  <si>
    <t>Наличный расчёт, Оплата через банк</t>
  </si>
  <si>
    <t>Детские лагеря</t>
  </si>
  <si>
    <t>Оплата через банк</t>
  </si>
  <si>
    <t>Одежда / Аксессуары, Спортивные товары</t>
  </si>
  <si>
    <t>Наличный расчёт</t>
  </si>
  <si>
    <t>Места отдыха / Развлекательные заведения, Туризм / Отдых</t>
  </si>
  <si>
    <t>Ежедневно с 08:00 до 20:00</t>
  </si>
  <si>
    <t>Продажа билетов, Туризм / Отдых</t>
  </si>
  <si>
    <t>Ежедневно с 08:00 до 18:00</t>
  </si>
  <si>
    <t>Бани / Сауны, Гостиницы</t>
  </si>
  <si>
    <t>Наличный расчёт, Оплата через банк, Оплата эл. кошельком</t>
  </si>
  <si>
    <t>Общественное питание, Туризм / Отдых</t>
  </si>
  <si>
    <t>Оплата картой, Наличный расчёт, Оплата через банк, Перевод с карты</t>
  </si>
  <si>
    <t>Оплата картой, Наличный расчёт, Оплата через банк, Оплата эл. кошельком</t>
  </si>
  <si>
    <t>Спортивная одежда / обувь, Спортивный инвентарь</t>
  </si>
  <si>
    <t>Спортивные секции</t>
  </si>
  <si>
    <t>Гостиницы, Рестораны</t>
  </si>
  <si>
    <t>Базы отдыха, Банкетные залы</t>
  </si>
  <si>
    <t>Ежедневно с 10:00 до 20:00</t>
  </si>
  <si>
    <t>Красота / Здоровье, Туризм / Отдых</t>
  </si>
  <si>
    <t>Ежедневно с 09:00 до 19:00</t>
  </si>
  <si>
    <t>Красота / Здоровье, Места отдыха / Развлекательные заведения, Туризм / Отдых</t>
  </si>
  <si>
    <t>Ежедневно с 10:00 до 21:00</t>
  </si>
  <si>
    <t>Заводская, 5</t>
  </si>
  <si>
    <t>Центральный район</t>
  </si>
  <si>
    <t>Пн: c 09:00-18:00, Вт: c 09:00-18:00, Ср: c 09:00-18:00, Чт: c 09:00-18:00, Пт: c 09:00-18:00, Сб: выходной, Вс: выходной</t>
  </si>
  <si>
    <t>Места отдыха / Развлекательные заведения, Недвижимость, Туризм / Отдых</t>
  </si>
  <si>
    <t>Грузоперевозки / Транспортные услуги, Продажа билетов, Туризм / Отдых</t>
  </si>
  <si>
    <t>Ленинский район</t>
  </si>
  <si>
    <t>Пн: c 09:00-18:00, Вт: c 09:00-18:00, Ср: c 09:00-18:00, Чт: c 09:00-18:00, Пт: c 09:00-18:00, Сб: c 10:00-15:00, Вс: выходной</t>
  </si>
  <si>
    <t>Спортивные школы</t>
  </si>
  <si>
    <t>Продажа билетов, Туризм / Отдых, Юридические услуги</t>
  </si>
  <si>
    <t>Пн: c 10:00-18:00, Вт: c 10:00-18:00, Ср: c 10:00-18:00, Чт: c 10:00-18:00, Пт: c 10:00-18:00, Сб: выходной, Вс: выходной</t>
  </si>
  <si>
    <t>Авиабилеты, Туристические агентства</t>
  </si>
  <si>
    <t>Пн: c 08:30-12:30, Вт: c 08:30-12:30, Ср: c 08:30-12:30, Чт: c 08:30-12:30, Пт: c 08:30-12:30, Сб: выходной, Вс: выходной</t>
  </si>
  <si>
    <t>Пн: c 08:00-12:00, Вт: c 08:00-12:00, Ср: c 08:00-12:00, Чт: c 08:00-12:00, Пт: c 08:00-12:00, Сб: выходной, Вс: выходной</t>
  </si>
  <si>
    <t>Авиационные клубы</t>
  </si>
  <si>
    <t>Места отдыха / Развлекательные заведения, Спортивные товары, Туризм / Отдых</t>
  </si>
  <si>
    <t>Авиабилеты, Железнодорожные билеты, Оформление виз, Туристические агентства</t>
  </si>
  <si>
    <t>Места отдыха / Развлекательные заведения, Общественное питание, Туризм / Отдых</t>
  </si>
  <si>
    <t>Наличный расчёт, Оплата эл. кошельком</t>
  </si>
  <si>
    <t>Ежедневно с 09:00 до 21:00. по предварительной записи: пн-вс</t>
  </si>
  <si>
    <t>Продажа билетов, Туризм / Отдых, Услуги по организации праздников / досуга, Юридические услуги</t>
  </si>
  <si>
    <t>Велосипеды, Снаряжение для туризма и отдыха, Спортивная одежда / обувь, Спортивное оборудование, Спортивный инвентарь</t>
  </si>
  <si>
    <t>Советская, 10</t>
  </si>
  <si>
    <t>Верхняя одежда, Спортивная одежда / обувь</t>
  </si>
  <si>
    <t>Пн: c 09:00-18:00, Вт: c 09:00-18:00, Ср: c 09:00-18:00, Чт: c 09:00-18:00, Пт: c 09:00-18:00, Сб: c 09:00-18:00, Вс: выходной</t>
  </si>
  <si>
    <t>Тренажёрные залы</t>
  </si>
  <si>
    <t>Спортивное питание</t>
  </si>
  <si>
    <t>Авиабилеты, Железнодорожные билеты, Туристические агентства</t>
  </si>
  <si>
    <t>Обучение танцам</t>
  </si>
  <si>
    <t>https://vk.com/pegastouristik</t>
  </si>
  <si>
    <t>https://ok.ru/pegastur</t>
  </si>
  <si>
    <t>https://youtube.com/user/PEGASRETAIL</t>
  </si>
  <si>
    <t>https://twitter.com/pegastourist</t>
  </si>
  <si>
    <t>Туроператоры / агентства внутреннего туризма</t>
  </si>
  <si>
    <t>Автотовары, Спортивные товары</t>
  </si>
  <si>
    <t>Места отдыха / Развлекательные заведения, Спортивные клубы / школы, Туризм / Отдых</t>
  </si>
  <si>
    <t>Ежедневно с 09:00 до 22:00</t>
  </si>
  <si>
    <t>Пегас Туристик, туристическая компания</t>
  </si>
  <si>
    <t>Пн: c 09:00-12:30, Вт: c 09:00-12:30, Ср: c 09:00-12:30, Чт: c 09:00-12:30, Пт: c 09:00-12:30, Сб: выходной, Вс: выходной</t>
  </si>
  <si>
    <t>Пн: c 10:00-18:00, Вт: c 10:00-18:00, Ср: c 10:00-18:00, Чт: c 10:00-18:00, Пт: c 10:00-18:00, Сб: c 10:00-15:00, Вс: выходной</t>
  </si>
  <si>
    <t>Ежедневно с 08:00 до 20:00. по предварительной записи: пн-вс</t>
  </si>
  <si>
    <t>Оплата картой, Оплата через банк</t>
  </si>
  <si>
    <t>Ежедневно с 09:30 до 20:00</t>
  </si>
  <si>
    <t>Ежедневно с 09:00 до 13:00</t>
  </si>
  <si>
    <t>Оплата картой</t>
  </si>
  <si>
    <t>Оплата эл. кошельком</t>
  </si>
  <si>
    <t>Ежедневно с 09:00 до 19:00. по предварительной записи: пн-вс</t>
  </si>
  <si>
    <t>Пн: c 10:00-18:00, Вт: c 10:00-18:00, Ср: c 10:00-18:00, Чт: c 10:00-18:00, Пт: c 10:00-18:00, Сб: c 10:00-14:00, Вс: выходной</t>
  </si>
  <si>
    <t>Авиабилеты, Бронирование гостиниц, Железнодорожные билеты, Заказ автобусов, Туристические агентства</t>
  </si>
  <si>
    <t>Пн: c 10:00-19:00, Вт: c 10:00-19:00, Ср: c 10:00-19:00, Чт: c 10:00-19:00, Пт: c 10:00-19:00, Сб: c 10:00-19:00, Вс: c 10:00-18:00</t>
  </si>
  <si>
    <t>Пушкина, 2</t>
  </si>
  <si>
    <t>Жемчужина, гостиница</t>
  </si>
  <si>
    <t>ДЮСШ №1</t>
  </si>
  <si>
    <t>Советский район</t>
  </si>
  <si>
    <t>Амурская область</t>
  </si>
  <si>
    <t>Восток 2000, гостиница</t>
  </si>
  <si>
    <t>Белогорск городской округ</t>
  </si>
  <si>
    <t>Белогорск</t>
  </si>
  <si>
    <t>улица Серышева, 3/1</t>
  </si>
  <si>
    <t>7 (41641) 53‒727, 7 (41641) 55‒113</t>
  </si>
  <si>
    <t>hotel@vostok-2000.ru</t>
  </si>
  <si>
    <t>Бани / Сауны, Бильярдные залы, Гостиницы, Теннисные корты</t>
  </si>
  <si>
    <t>Ежедневно с 00:00 до 24:00. теннисный корт: пн, ср, пт 7:00-23:00; вт, чт, сб, вс 7:00-21:00</t>
  </si>
  <si>
    <t>Бани / Сауны, Гостиницы, Конференц-залы / Переговорные комнаты</t>
  </si>
  <si>
    <t>Авиабилеты, Оформление виз, Туристические агентства, Туроператоры</t>
  </si>
  <si>
    <t>Пн: c 09:00-18:00, Вт: c 09:00-18:00, Ср: c 09:00-18:00, Чт: c 09:00-18:00, Пт: c 09:00-18:00, Сб: c 10:00-15:00, Вс: c 10:00-15:00. по предварительной записи: пн-вс</t>
  </si>
  <si>
    <t>с. Владимировка</t>
  </si>
  <si>
    <t>Ленина, 21</t>
  </si>
  <si>
    <t>Архангельская область</t>
  </si>
  <si>
    <t>Архангельск городской округ</t>
  </si>
  <si>
    <t>Архангельск</t>
  </si>
  <si>
    <t>Артелеком, гостиница</t>
  </si>
  <si>
    <t>Федота Шубина, 32</t>
  </si>
  <si>
    <t>7 (8182) 43‒44‒44</t>
  </si>
  <si>
    <t>info@artelecom-hotel.ru</t>
  </si>
  <si>
    <t>http://artelecom-hotel.ru</t>
  </si>
  <si>
    <t>https://instagram.com/artelecom_hotel_arh</t>
  </si>
  <si>
    <t>https://vk.com/artelecom_hotel_arh</t>
  </si>
  <si>
    <t>Пн: c 10:00-18:00, Вт: c 10:00-18:00, Ср: c 10:00-18:00, Чт: c 10:00-18:00, Пт: c 10:00-18:00, Сб: c 11:00-16:00, Вс: выходной</t>
  </si>
  <si>
    <t>Пн: c 10:00-19:00, Вт: c 10:00-19:00, Ср: c 10:00-19:00, Чт: c 10:00-19:00, Пт: c 10:00-19:00, Сб: c 11:00-17:00, Вс: выходной</t>
  </si>
  <si>
    <t>Пн: c 11:00-19:00, Вт: c 11:00-19:00, Ср: c 11:00-19:00, Чт: c 11:00-19:00, Пт: c 11:00-19:00, Сб: c 11:00-16:00, Вс: выходной</t>
  </si>
  <si>
    <t>Пн: c 10:00-19:00, Вт: c 10:00-19:00, Ср: c 10:00-19:00, Чт: c 10:00-19:00, Пт: c 10:00-19:00, Сб: c 10:00-18:00, Вс: c 11:00-17:00</t>
  </si>
  <si>
    <t>Авиабилеты, Круизы / Морские, речные прогулки, Организация активных туров, Туристические агентства</t>
  </si>
  <si>
    <t>Пн: c 07:00-23:00, Вт: c 07:00-23:00, Ср: c 07:00-23:00, Чт: c 07:00-23:00, Пт: c 07:00-23:00, Сб: c 09:00-21:00, Вс: c 09:00-21:00</t>
  </si>
  <si>
    <t>Астраханская область</t>
  </si>
  <si>
    <t>Астрахань городской округ</t>
  </si>
  <si>
    <t>Астрахань</t>
  </si>
  <si>
    <t>Астринтур, туристическая компания</t>
  </si>
  <si>
    <t>Бакинская, 122</t>
  </si>
  <si>
    <t>7 (8512) 39‒24‒06, 7 (8512) 39‒29‒84</t>
  </si>
  <si>
    <t>viva53@mail.ru</t>
  </si>
  <si>
    <t>http://www.astrintour.ru</t>
  </si>
  <si>
    <t>Авиабилеты, Круизы / Морские, речные прогулки, Организация экскурсий по городу, Оформление виз, Туристические агентства</t>
  </si>
  <si>
    <t>Бильярдные залы, Гостиницы, Кафе</t>
  </si>
  <si>
    <t>Пн: c 09:00-19:00, Вт: c 09:00-19:00, Ср: c 09:00-19:00, Чт: c 09:00-19:00, Пт: c 09:00-19:00, Сб: c 09:00-19:00, Вс: c 09:00-17:00</t>
  </si>
  <si>
    <t>Водно-спортивная техника, Снаряжение для туризма и отдыха, Спецодежда / Средства индивидуальной защиты, Товары для рыбалки</t>
  </si>
  <si>
    <t>Пн: c 09:00-20:00, Вт: c 09:00-20:00, Ср: c 09:00-20:00, Чт: c 09:00-20:00, Пт: c 09:00-20:00, Сб: c 09:00-20:00, Вс: c 10:00-18:00</t>
  </si>
  <si>
    <t>Белгородская область</t>
  </si>
  <si>
    <t>Sportactive, магазин спортивной одежды</t>
  </si>
  <si>
    <t>Белгород городской округ</t>
  </si>
  <si>
    <t>Белгород</t>
  </si>
  <si>
    <t>Управа №12 'Центральная'</t>
  </si>
  <si>
    <t>Белгородский проспект, 87</t>
  </si>
  <si>
    <t>7 (4722) 23‒27‒77</t>
  </si>
  <si>
    <t>online@stalos.ru</t>
  </si>
  <si>
    <t>http://www.stalos.ru/</t>
  </si>
  <si>
    <t>Аудио / Видео / Бытовая техника, Садово-хозяйственные товары, Спортивные товары</t>
  </si>
  <si>
    <t>Бытовая техника, Посуда, Снаряжение для туризма и отдыха, Хозяйственные товары</t>
  </si>
  <si>
    <t>Брянская область</t>
  </si>
  <si>
    <t>Адмирал-тур, сеть туристических компаний</t>
  </si>
  <si>
    <t>Брянск городской округ</t>
  </si>
  <si>
    <t>Брянск</t>
  </si>
  <si>
    <t>Красноармейская, 62/2</t>
  </si>
  <si>
    <t>7 (4832) 64‒66‒46, 7 (4832) 72‒14‒19</t>
  </si>
  <si>
    <t>adm.katrin@gmail.com, adm@admiraltur.ru, cor.adm@yandex.ru, pro.ann@mail.ru</t>
  </si>
  <si>
    <t>http://admiraltur.ru</t>
  </si>
  <si>
    <t>Автобусные билеты, Визовые центры, Железнодорожные билеты, Круизы / Морские, речные прогулки, Туристические агентства</t>
  </si>
  <si>
    <t>https://vk.com/turadmiral</t>
  </si>
  <si>
    <t>проспект Ленина, 13</t>
  </si>
  <si>
    <t>Владимирская область</t>
  </si>
  <si>
    <t>Владимир городской округ</t>
  </si>
  <si>
    <t>Владимир</t>
  </si>
  <si>
    <t>АМАКС Золотое кольцо, гостинично-развлекательный комплекс</t>
  </si>
  <si>
    <t>Чайковского, 27</t>
  </si>
  <si>
    <t>7 (4922) 40‒08‒80</t>
  </si>
  <si>
    <t>bron-2@gold-ring.ru, goldring@amaks-hotels.ru</t>
  </si>
  <si>
    <t>http://vladimir.amaks-hotels.ru</t>
  </si>
  <si>
    <t>Банкетные залы, Боулинг, Гостиницы, Рестораны</t>
  </si>
  <si>
    <t>79100910905, viber://contact/?number=79100910905</t>
  </si>
  <si>
    <t>https://facebook.com/amaks.vladimir</t>
  </si>
  <si>
    <t>https://instagram.com/amakshotels</t>
  </si>
  <si>
    <t>https://vk.com/amaksgoldring</t>
  </si>
  <si>
    <t>https://youtube.com/channel/UCZmNEtt6flXvrVBhHqm4hMg</t>
  </si>
  <si>
    <t>Волгоградская область</t>
  </si>
  <si>
    <t>Волгоград городской округ</t>
  </si>
  <si>
    <t>Волгоград</t>
  </si>
  <si>
    <t>АЛЕКОМ, торговая компания</t>
  </si>
  <si>
    <t>Дзержинский район</t>
  </si>
  <si>
    <t>Джаныбековская, 2а/3</t>
  </si>
  <si>
    <t>7 (8442) 48‒40‒48</t>
  </si>
  <si>
    <t>volgaopt.tk@gmail.com</t>
  </si>
  <si>
    <t>http://volgaopt.ru</t>
  </si>
  <si>
    <t>Каскад, гостиница</t>
  </si>
  <si>
    <t>Общее образование / Центры раннего развития детей, Спортивные клубы / школы, Спортивные комплексы</t>
  </si>
  <si>
    <t>Ежедневно с 16:00 до 20:00</t>
  </si>
  <si>
    <t>Спортивная школа №2</t>
  </si>
  <si>
    <t>Мир, гостиница</t>
  </si>
  <si>
    <t>Вологодская область</t>
  </si>
  <si>
    <t>Вологда городской округ</t>
  </si>
  <si>
    <t>Вологда</t>
  </si>
  <si>
    <t>Life Style, тренажерный зал</t>
  </si>
  <si>
    <t>Ленинградская, 32</t>
  </si>
  <si>
    <t>7 (8172) 70‒71‒71, 7 (8172) 72‒11‒11</t>
  </si>
  <si>
    <t>salonlifestyle@mail.ru</t>
  </si>
  <si>
    <t>https://instagram.com/lifestylevologda</t>
  </si>
  <si>
    <t>https://vk.com/id54694814</t>
  </si>
  <si>
    <t>Спортивные товары, Торговое оборудование</t>
  </si>
  <si>
    <t>Базы отдыха, Бани / Сауны, Кафе</t>
  </si>
  <si>
    <t>Воронежская область</t>
  </si>
  <si>
    <t>Школа Мариоль</t>
  </si>
  <si>
    <t>Воронеж городской округ</t>
  </si>
  <si>
    <t>Воронеж</t>
  </si>
  <si>
    <t>Коминтерновский район</t>
  </si>
  <si>
    <t>Генерала Лизюкова, 72а</t>
  </si>
  <si>
    <t>7 (473) 26‒95‒000, 7 (473) 269‒50‒33</t>
  </si>
  <si>
    <t>mariol2@list.ru</t>
  </si>
  <si>
    <t>http://www.mariol-vrn.ru</t>
  </si>
  <si>
    <t>Бассейны, Начальные школы-детские сады / Прогимназии, Обучение танцам, Центры раннего развития детей, Частные детские сады</t>
  </si>
  <si>
    <t>Пн: c 08:00-20:00, Вт: c 08:00-20:00, Ср: c 08:00-20:00, Чт: c 08:00-20:00, Пт: c 08:00-20:00, Сб: c 10:00-13:00, Вс: c 10:00-13:00</t>
  </si>
  <si>
    <t>https://instagram.com/mariol_vrn_school</t>
  </si>
  <si>
    <t>https://vk.com/school_mariol_vrn</t>
  </si>
  <si>
    <t>Ежедневно с 00:00 до 24:00. ресторан: пн-вс 11:00-23:00</t>
  </si>
  <si>
    <t>Еврейская автономная область</t>
  </si>
  <si>
    <t>Биробиджан городской округ</t>
  </si>
  <si>
    <t>Биробиджан</t>
  </si>
  <si>
    <t>Техносоюз, сеть магазинов</t>
  </si>
  <si>
    <t>Калинина, 5а</t>
  </si>
  <si>
    <t>7 (42622) 2‒17‒14</t>
  </si>
  <si>
    <t>271001@inbox.ru</t>
  </si>
  <si>
    <t>http://thsouz.ru, http://velo-salon.ru</t>
  </si>
  <si>
    <t>Автоаксессуары, Автозапчасти для иномарок, Автозапчасти для отечественных автомобилей, Велосипеды</t>
  </si>
  <si>
    <t>https://instagram.com/avtozapchasty_tehnosouz_dv</t>
  </si>
  <si>
    <t>Забайкальский край</t>
  </si>
  <si>
    <t>Чита городской округ</t>
  </si>
  <si>
    <t>Чита</t>
  </si>
  <si>
    <t>Читинский авиационно-спортивный клуб, ДОСААФ России</t>
  </si>
  <si>
    <t>Богомягкова, 41</t>
  </si>
  <si>
    <t>7 (3022) 26‒49‒87, 7 (3022) 32‒42‒17, 7‒914‒139‒38‒04</t>
  </si>
  <si>
    <t>7‒914‒139‒38‒04</t>
  </si>
  <si>
    <t>rosto-chita-ops1@mail.ru</t>
  </si>
  <si>
    <t>https://vk.com/club70170346</t>
  </si>
  <si>
    <t>Строителей, 9</t>
  </si>
  <si>
    <t>Ивановская область</t>
  </si>
  <si>
    <t>Заволжский район</t>
  </si>
  <si>
    <t>Иванто, гостиница</t>
  </si>
  <si>
    <t>с. Воздвиженье</t>
  </si>
  <si>
    <t>Воздвиженье с, 1</t>
  </si>
  <si>
    <t>volga@hotelsmini.ru</t>
  </si>
  <si>
    <t>http://ivanto.ru</t>
  </si>
  <si>
    <t>Бани / Сауны, Бары, Гостиницы, Рестораны</t>
  </si>
  <si>
    <t>Светлана, гостиница</t>
  </si>
  <si>
    <t>Бани / Сауны, Бильярдные залы, Гостиницы, Рестораны</t>
  </si>
  <si>
    <t>Ковчег, гостиница</t>
  </si>
  <si>
    <t>Пегас, турагентство</t>
  </si>
  <si>
    <t>Иркутская область</t>
  </si>
  <si>
    <t>Ангарский городской округ</t>
  </si>
  <si>
    <t>Ангарск</t>
  </si>
  <si>
    <t>9-й микрорайон, 84</t>
  </si>
  <si>
    <t>7 (3955) 55‒35‒34, 7 (3955) 56‒24‒00, 7 (3955) 63‒30‒03, 7 (3955) 67‒51‒62</t>
  </si>
  <si>
    <t>7‒902‒567‒30‒03</t>
  </si>
  <si>
    <t>planeta_baikal@mail.ru, planetabaikal@rambler.ru, planetsv@rambler.ru</t>
  </si>
  <si>
    <t>http://Pegast.ru, http://planeta-baikal.ru, http://www.planeta-poisk.ru</t>
  </si>
  <si>
    <t>Пн: c 11:00-19:00, Вт: c 11:00-19:00, Ср: c 11:00-19:00, Чт: c 11:00-19:00, Пт: c 11:00-19:00, Сб: выходной, Вс: выходной. по предварительной записи: пн-вс</t>
  </si>
  <si>
    <t>https://instagram.com/pegas.angarsk</t>
  </si>
  <si>
    <t>Центральный округ</t>
  </si>
  <si>
    <t>Ежедневно с 00:00 до 24:00. кафе: пн-вс 11:00-23:00</t>
  </si>
  <si>
    <t>Кабардино-Балкарская Республика</t>
  </si>
  <si>
    <t>Трек, ресторанно-гостиничный комплекс</t>
  </si>
  <si>
    <t>Нальчик городской округ</t>
  </si>
  <si>
    <t>Нальчик</t>
  </si>
  <si>
    <t>Тарчокова, 5/1</t>
  </si>
  <si>
    <t>7 (8662) 72‒03‒08, 7 (8662) 72‒06‒12</t>
  </si>
  <si>
    <t>ooo_trek@mail.ru</t>
  </si>
  <si>
    <t>http://trek.web-box.ru</t>
  </si>
  <si>
    <t>Калининградская область</t>
  </si>
  <si>
    <t>Багратионовский городской округ</t>
  </si>
  <si>
    <t>Мушкино, база отдыха</t>
  </si>
  <si>
    <t>пос. Мушкино</t>
  </si>
  <si>
    <t>Мушкино, 5а</t>
  </si>
  <si>
    <t>7 (4012) 52‒39‒39</t>
  </si>
  <si>
    <t>development@mushkino.ru, ferma@mushkino.ru, hotel@mushkino.ru, rest@mushkino.ru, trade@mushkino.ru</t>
  </si>
  <si>
    <t>http://mushkino.ru</t>
  </si>
  <si>
    <t>Пн: c 09:00-21:00, Вт: c 09:00-21:00, Ср: c 09:00-21:00, Чт: c 09:00-21:00, Пт: c 00:00-24:00, Сб: c 00:00-24:00, Вс: c 09:00-21:00</t>
  </si>
  <si>
    <t>https://instagram.com/mushkino_safaripark</t>
  </si>
  <si>
    <t>https://vk.com/mushkino</t>
  </si>
  <si>
    <t>Бани / Сауны, Гостиницы, Прокат спортивного инвентаря / техники</t>
  </si>
  <si>
    <t>Калужская область</t>
  </si>
  <si>
    <t>Бабынинский район</t>
  </si>
  <si>
    <t>пос. Воротынск</t>
  </si>
  <si>
    <t>Авиатор, гостиница</t>
  </si>
  <si>
    <t>7‒930‒844‒04‒14</t>
  </si>
  <si>
    <t>hotelvr@bk.ru</t>
  </si>
  <si>
    <t>http://vorotynsk.ruhotel.su</t>
  </si>
  <si>
    <t>Антариус, база отдыха</t>
  </si>
  <si>
    <t>Камчатский край</t>
  </si>
  <si>
    <t>Елизовский район</t>
  </si>
  <si>
    <t>с. Паратунка</t>
  </si>
  <si>
    <t>Молчанова, 22</t>
  </si>
  <si>
    <t>7‒914‒783‒00‒02, 7‒914‒789‒10‒00</t>
  </si>
  <si>
    <t>14370afcdc17429f9e418d5ffbd0334a@sentry.wixpress.com, antarius_bron@mail.ru, antarius_star@mail.ru, wixofday@wix.com</t>
  </si>
  <si>
    <t>http://Antariuskam.com</t>
  </si>
  <si>
    <t>Ежедневно с 00:00 до 24:00. бассейн: пн-вс 9:00-22:00; кафе: пн-вс 7:00-1:00</t>
  </si>
  <si>
    <t>Карачаево-Черкесская Республика</t>
  </si>
  <si>
    <t>Черкесский городской округ</t>
  </si>
  <si>
    <t>Черкесск</t>
  </si>
  <si>
    <t>Сила+, сеть магазинов</t>
  </si>
  <si>
    <t>площадь Кирова, 7</t>
  </si>
  <si>
    <t>7‒928‒382‒11‒22</t>
  </si>
  <si>
    <t>info@sila-plus.ru</t>
  </si>
  <si>
    <t>http://sila-plus.ru</t>
  </si>
  <si>
    <t>https://instagram.com/sila_plus_cherkessk</t>
  </si>
  <si>
    <t>https://vk.com/sila_plus</t>
  </si>
  <si>
    <t>Европа, гостиница</t>
  </si>
  <si>
    <t>Кемеровская область — Кузбасс</t>
  </si>
  <si>
    <t>Беловский городской округ</t>
  </si>
  <si>
    <t>Астра, гостиница</t>
  </si>
  <si>
    <t>Белово</t>
  </si>
  <si>
    <t>7 (38452) 2‒55‒61</t>
  </si>
  <si>
    <t>krepost-belovo@mail.ru</t>
  </si>
  <si>
    <t>Пн: c 08:30-12:30, Вт: c 08:30-12:30, Ср: c 08:30-12:30, Чт: c 08:30-12:30, Пт: c 08:30-12:30, Сб: c 08:30-12:30, Вс: выходной</t>
  </si>
  <si>
    <t>Спорт СЕ, магазин товаров для спорта и отдыха</t>
  </si>
  <si>
    <t>http://www.sportse.ru</t>
  </si>
  <si>
    <t>https://facebook.com/sportse.ru</t>
  </si>
  <si>
    <t>https://instagram.com/sportse.ru</t>
  </si>
  <si>
    <t>https://vk.com/sportse</t>
  </si>
  <si>
    <t>Кировская область</t>
  </si>
  <si>
    <t>7 Холмов, гостиничный комплекс</t>
  </si>
  <si>
    <t>Киров городской округ</t>
  </si>
  <si>
    <t>Киров</t>
  </si>
  <si>
    <t>Молодой Гвардии, 84г</t>
  </si>
  <si>
    <t>7 (8332) 54‒62‒36, 7 (8332) 54‒66‒44, 7 (8332) 54‒71‒33, 7‒953‒683‒10‒00</t>
  </si>
  <si>
    <t>7holmov@gmail.com</t>
  </si>
  <si>
    <t>http://www.7-holmov.ru</t>
  </si>
  <si>
    <t>79536831000, viber://contact/?number=79536831000</t>
  </si>
  <si>
    <t>https://vk.com/club73158436</t>
  </si>
  <si>
    <t>Костромская область</t>
  </si>
  <si>
    <t>Аристократъ, отель</t>
  </si>
  <si>
    <t>Кострома городской округ</t>
  </si>
  <si>
    <t>Кострома</t>
  </si>
  <si>
    <t>Фабричный район</t>
  </si>
  <si>
    <t>проспект Мира, 159а</t>
  </si>
  <si>
    <t>7 (4942) 35‒37‒35</t>
  </si>
  <si>
    <t>20aristokrat-k@mail.ru, aristokrat-k@bk.ru, aristokrat-k@mail.ru, grandhotelaristokrat@mail.ru, info@grandhotelaristokrat.ru</t>
  </si>
  <si>
    <t>http://www.hotel-aristokrat.ru</t>
  </si>
  <si>
    <t>https://vk.com/hotelaristokrat</t>
  </si>
  <si>
    <t>Островский район</t>
  </si>
  <si>
    <t>Краснодарский край</t>
  </si>
  <si>
    <t>Абинский район</t>
  </si>
  <si>
    <t>Абинск</t>
  </si>
  <si>
    <t>7 (86150) 5‒45‒09</t>
  </si>
  <si>
    <t>hoteleuropa2014@mail.ru, hotelevropa2014@mail.ru</t>
  </si>
  <si>
    <t>http://europa-hotel-abinsk.ru</t>
  </si>
  <si>
    <t>Красноярский край</t>
  </si>
  <si>
    <t>Ачинск городской округ</t>
  </si>
  <si>
    <t>Ачинск</t>
  </si>
  <si>
    <t>1-й микрорайон, 42</t>
  </si>
  <si>
    <t>7 (39151) 4‒42‒44, 8‒800‒700‒87‒47</t>
  </si>
  <si>
    <t>7‒908‒215‒99‒99</t>
  </si>
  <si>
    <t>bills@beget.com, manager@beget.com, marketingmoscow@pegast.ru, pegast-achinsk@mail.ru, support@beget.com</t>
  </si>
  <si>
    <t>http://www.Pegast.ru, http://xn----7sbbjjwoxlxe3e.xn--p1ai</t>
  </si>
  <si>
    <t>79135554442, 79233097775</t>
  </si>
  <si>
    <t>https://facebook.com/pegasachinsk</t>
  </si>
  <si>
    <t>https://instagram.com/pegast_achinsk</t>
  </si>
  <si>
    <t>https://vk.com/pegasachinsk</t>
  </si>
  <si>
    <t>https://twitter.com/amakshotels</t>
  </si>
  <si>
    <t>Детское игровое оборудование, Каркасно-тентовые конструкции</t>
  </si>
  <si>
    <t>Северная звезда, гостиница</t>
  </si>
  <si>
    <t>Курганская область</t>
  </si>
  <si>
    <t>Кетовский район</t>
  </si>
  <si>
    <t>с. Кетово</t>
  </si>
  <si>
    <t>Кетовская районная ДЮСШ им. В.Ф. Охохонина</t>
  </si>
  <si>
    <t>Космонавтов, 43а</t>
  </si>
  <si>
    <t>7 (35231) 2‒30‒41</t>
  </si>
  <si>
    <t>14370afcdc17429f9e418d5ffbd0334a@sentry.wixpress.com, gtoketovo@mail.ru, gtoketovo2020@mail.ru, hool45@inbox.ru, ketov.sporting-school45@inbox.ru</t>
  </si>
  <si>
    <t>http://ketovosportschool.wixsite.com/ketovo</t>
  </si>
  <si>
    <t>https://instagram.com/gto_ketovo</t>
  </si>
  <si>
    <t>https://vk.com/gto_ketovo</t>
  </si>
  <si>
    <t>Курская область</t>
  </si>
  <si>
    <t>Спортивный Мир, магазин спортивных товаров</t>
  </si>
  <si>
    <t>Курск городской округ</t>
  </si>
  <si>
    <t>Курск</t>
  </si>
  <si>
    <t>Дзержинского, 69а</t>
  </si>
  <si>
    <t>7 (4712) 52‒77‒60, 7 (4712) 700‒400</t>
  </si>
  <si>
    <t>donate@opencart.com, firuzaevdokimova@gmail.com</t>
  </si>
  <si>
    <t>http://sportmir46.ru</t>
  </si>
  <si>
    <t>https://instagram.com/sportmir46</t>
  </si>
  <si>
    <t>https://vk.com/club84916693</t>
  </si>
  <si>
    <t>https://ok.ru/profile/576403202737</t>
  </si>
  <si>
    <t>Ленинградская область</t>
  </si>
  <si>
    <t>Всеволожский муниципальный район</t>
  </si>
  <si>
    <t>Аргос, туристическое агентство</t>
  </si>
  <si>
    <t>Всеволожск</t>
  </si>
  <si>
    <t>Всеволожский проспект, 72</t>
  </si>
  <si>
    <t>7‒921‒794‒55‒65</t>
  </si>
  <si>
    <t>argos@vsev.net</t>
  </si>
  <si>
    <t>http://argos-travel.ru</t>
  </si>
  <si>
    <t>https://vk.com/argos_vsevtour</t>
  </si>
  <si>
    <t>Санкт-Петербург</t>
  </si>
  <si>
    <t>Красная Ракета, хоккейная школа</t>
  </si>
  <si>
    <t>проспект Культуры, 61</t>
  </si>
  <si>
    <t>7 (812) 907‒95‒83</t>
  </si>
  <si>
    <t>dukin.ildar@gmail.com, krasnaya.raketa1@gmail.com</t>
  </si>
  <si>
    <t>http://krasnaya-raketa.ru</t>
  </si>
  <si>
    <t>https://facebook.com/krasnaya.raketa</t>
  </si>
  <si>
    <t>https://instagram.com/krasnaya_raketa</t>
  </si>
  <si>
    <t>https://vk.com/krasnaya_raketa</t>
  </si>
  <si>
    <t>Магазин товаров для рыбалки и отдыха</t>
  </si>
  <si>
    <t>Ёлочка, детский оздоровительный лагерь</t>
  </si>
  <si>
    <t>Липецкая область</t>
  </si>
  <si>
    <t>Грязинский район</t>
  </si>
  <si>
    <t>с. Ярлуково</t>
  </si>
  <si>
    <t>Ленинский лесхоз 55 квартал, Ёлочка</t>
  </si>
  <si>
    <t>7 (4742) 24‒27‒47</t>
  </si>
  <si>
    <t>info@v-lager.ru</t>
  </si>
  <si>
    <t>http://www.v-lager.ru</t>
  </si>
  <si>
    <t>https://vk.com/vlagercrdo</t>
  </si>
  <si>
    <t>проспект Победы, 116</t>
  </si>
  <si>
    <t>Магаданская область</t>
  </si>
  <si>
    <t>Магадан городской округ</t>
  </si>
  <si>
    <t>Магадан</t>
  </si>
  <si>
    <t>ВМ-Центральная, гостиничный комплекс</t>
  </si>
  <si>
    <t>7 (4132) 60‒10‒88, 7 (4132) 60‒13‒88, 7 (4132) 65‒01‒68</t>
  </si>
  <si>
    <t>hotelvm@mail.ru, hotelvm49@mail.ru</t>
  </si>
  <si>
    <t>http://hotelvm.ru</t>
  </si>
  <si>
    <t>Ежедневно с 00:00 до 24:00. ресторан: пн-вс 8:00-00:00, перерыв: 10:00-12:00, 15:00-18:00</t>
  </si>
  <si>
    <t>Московская область</t>
  </si>
  <si>
    <t>Балашиха городской округ</t>
  </si>
  <si>
    <t>Балашиха</t>
  </si>
  <si>
    <t>Карбышева, 2Б</t>
  </si>
  <si>
    <t>7 (495) 521‒29‒52</t>
  </si>
  <si>
    <t>7‒925‒404‒55‒17</t>
  </si>
  <si>
    <t>g.s.20@mail.ru</t>
  </si>
  <si>
    <t>http://bal-hotel.ru</t>
  </si>
  <si>
    <t>Бани / Сауны, Банкетные залы, Бильярдные залы, Гостиницы, Конференц-залы / Переговорные комнаты</t>
  </si>
  <si>
    <t>https://instagram.com/balhotel</t>
  </si>
  <si>
    <t>https://vk.com/bal_hotel</t>
  </si>
  <si>
    <t>Москва</t>
  </si>
  <si>
    <t>Главная, 19Б</t>
  </si>
  <si>
    <t>ТНТ, туристическое агентство</t>
  </si>
  <si>
    <t>7 (499) 350‒13‒16</t>
  </si>
  <si>
    <t>info@tnttrip.com</t>
  </si>
  <si>
    <t>http://tnttrip.com</t>
  </si>
  <si>
    <t>https://vk.com/tnttrip</t>
  </si>
  <si>
    <t>https://ok.ru/tnttrip</t>
  </si>
  <si>
    <t>площадь Ленина, 5</t>
  </si>
  <si>
    <t>Лесная, 16</t>
  </si>
  <si>
    <t>Изовела, санаторно-гостиничный комплекс</t>
  </si>
  <si>
    <t>Мурманская область</t>
  </si>
  <si>
    <t>Апатиты городской округ</t>
  </si>
  <si>
    <t>Апатиты</t>
  </si>
  <si>
    <t>Победы, 29а</t>
  </si>
  <si>
    <t>7 (81555) 6‒11‒81, 7 (81555) 62‒666, 7 (81555) 74‒701, 7 (81555) 74‒822, 7 (81555) 75‒085</t>
  </si>
  <si>
    <t>izovela@bk.ru</t>
  </si>
  <si>
    <t>http://izovela.com</t>
  </si>
  <si>
    <t>Пн: c 11:00-18:00, Вт: c 11:00-18:00, Ср: c 11:00-18:00, Чт: c 11:00-18:00, Пт: c 11:00-18:00, Сб: c 12:00-17:00, Вс: c 12:00-17:00</t>
  </si>
  <si>
    <t>Ненецкий автономный округ</t>
  </si>
  <si>
    <t>Заполярный район</t>
  </si>
  <si>
    <t>рп. Искателей</t>
  </si>
  <si>
    <t>Центр арктического туризма</t>
  </si>
  <si>
    <t>Лая-Волжская дорога 7 км, 1</t>
  </si>
  <si>
    <t>7 (81853) 2‒13‒36</t>
  </si>
  <si>
    <t>info@visitnao.ru, tour@visitnao.ru, turism83@visitnao.ru</t>
  </si>
  <si>
    <t>http://www.visitnao.ru</t>
  </si>
  <si>
    <t>Аренда беседок, Бани / Сауны, Организация активных туров, Туроператоры / агентства внутреннего туризма</t>
  </si>
  <si>
    <t>https://facebook.com/visitnao</t>
  </si>
  <si>
    <t>https://instagram.com/visit_nao</t>
  </si>
  <si>
    <t>https://vk.com/clubvisitnao</t>
  </si>
  <si>
    <t>Нижегородская область</t>
  </si>
  <si>
    <t>Арзамас городской округ</t>
  </si>
  <si>
    <t>Арзамас</t>
  </si>
  <si>
    <t>1 Мая, 53а</t>
  </si>
  <si>
    <t>7 (83147) 7‒03‒47</t>
  </si>
  <si>
    <t>sp-school1@yandex.ru</t>
  </si>
  <si>
    <t>http://dussh1-arz.nnov.sportsng.ru</t>
  </si>
  <si>
    <t>Новгородская область</t>
  </si>
  <si>
    <t>Великий Новгород городской округ</t>
  </si>
  <si>
    <t>Великий Новгород</t>
  </si>
  <si>
    <t>Волхов, отель</t>
  </si>
  <si>
    <t>Предтеченская, 24</t>
  </si>
  <si>
    <t>7 (8162) 78‒80‒12</t>
  </si>
  <si>
    <t>com@novtour.ru, sale@novtour.ru, sale2@novtour.ru, volkhov@novtour.ru, welcome@novtour.ru</t>
  </si>
  <si>
    <t>http://www.hotel-volkhov.ru</t>
  </si>
  <si>
    <t>https://facebook.com/volkhovhotelrestaurant</t>
  </si>
  <si>
    <t>https://instagram.com/volkhov_hotel</t>
  </si>
  <si>
    <t>https://vk.com/hotel_volkhov</t>
  </si>
  <si>
    <t>Звездный бриз, детский оздоровительный лагерь</t>
  </si>
  <si>
    <t>Новосибирская область</t>
  </si>
  <si>
    <t>Бердск городской округ</t>
  </si>
  <si>
    <t>Бердск</t>
  </si>
  <si>
    <t>Речкуновская Зона Отдыха, 7</t>
  </si>
  <si>
    <t>7 (383) 309‒00‒39</t>
  </si>
  <si>
    <t>info@forus-nsk.ru, kommers@forus-nsk.ru, timurovets@forus-nsk.ru</t>
  </si>
  <si>
    <t>http://www.forus-nsk.ru/lagerya/zvezdnyy-briz</t>
  </si>
  <si>
    <t>https://instagram.com/zb.briz</t>
  </si>
  <si>
    <t>https://vk.com/zvezdniybereg</t>
  </si>
  <si>
    <t>Ломоносова, 89а</t>
  </si>
  <si>
    <t>Омская область</t>
  </si>
  <si>
    <t>Калачинский район</t>
  </si>
  <si>
    <t>Орлёнок, санаторный оздоровительный лагерь</t>
  </si>
  <si>
    <t>д. Крутые Луки</t>
  </si>
  <si>
    <t>7 (3812) 38‒27‒02, 7 (38155) 2‒18‒96, 7 (38155) 4‒46‒87</t>
  </si>
  <si>
    <t>7‒913‒601‒35‒23</t>
  </si>
  <si>
    <t>mausolkd.orlenok@mail.ru</t>
  </si>
  <si>
    <t>http://mausolkd-orlenok-55.ru</t>
  </si>
  <si>
    <t>Оренбургская область</t>
  </si>
  <si>
    <t>Оренбург городской округ</t>
  </si>
  <si>
    <t>Оренбург</t>
  </si>
  <si>
    <t>Fir, торговая компания</t>
  </si>
  <si>
    <t>info@rif2000.ru</t>
  </si>
  <si>
    <t>http://www.rif2000.ru</t>
  </si>
  <si>
    <t>Пионерская, 10</t>
  </si>
  <si>
    <t>Орловская область</t>
  </si>
  <si>
    <t>Ливны городской округ</t>
  </si>
  <si>
    <t>Ливны</t>
  </si>
  <si>
    <t>Золушка, гостиница</t>
  </si>
  <si>
    <t>улица Гайдара, 1</t>
  </si>
  <si>
    <t>7 (48677) 3‒20‒74</t>
  </si>
  <si>
    <t>hotel.livny@yandex.ru</t>
  </si>
  <si>
    <t>http://livnyhotel.com/zolushka</t>
  </si>
  <si>
    <t>Пензенская область</t>
  </si>
  <si>
    <t>Спортивная школа Бессоновского района</t>
  </si>
  <si>
    <t>Бессоновский район</t>
  </si>
  <si>
    <t>с. Бессоновка</t>
  </si>
  <si>
    <t>Комсомольская, 1Б/2</t>
  </si>
  <si>
    <t>7 (84140) 25‒463</t>
  </si>
  <si>
    <t>maudodush@mail.ru</t>
  </si>
  <si>
    <t>Околица, база отдыха</t>
  </si>
  <si>
    <t>Пермский край</t>
  </si>
  <si>
    <t>Березники городской округ</t>
  </si>
  <si>
    <t>Березники</t>
  </si>
  <si>
    <t>Адель, танцевально-спортивный клуб</t>
  </si>
  <si>
    <t>7 (3424) 25‒97‒02</t>
  </si>
  <si>
    <t>tsheina@yandex.ru</t>
  </si>
  <si>
    <t>http://www.adel-perm.narod.ru</t>
  </si>
  <si>
    <t>https://facebook.com/AMAKSHotelsResorts</t>
  </si>
  <si>
    <t>Приморский край</t>
  </si>
  <si>
    <t>Артёмовский городской округ</t>
  </si>
  <si>
    <t>Артем</t>
  </si>
  <si>
    <t>7 (42337) 4‒27‒64, 7 (42337) 6‒12‒31, 7‒914‒070‒28‒00</t>
  </si>
  <si>
    <t>svetlanahotel@inbox.ru</t>
  </si>
  <si>
    <t>http://svetlanah.ru</t>
  </si>
  <si>
    <t>Псковская область</t>
  </si>
  <si>
    <t>Остров</t>
  </si>
  <si>
    <t>Остров Парк, гостиница</t>
  </si>
  <si>
    <t>улица 25 Октября, 28</t>
  </si>
  <si>
    <t>info@ostrovpark.ru</t>
  </si>
  <si>
    <t>http://ostrovpark.ru</t>
  </si>
  <si>
    <t>Республика Адыгея</t>
  </si>
  <si>
    <t>Адыгейск городской округ</t>
  </si>
  <si>
    <t>Адыгейск</t>
  </si>
  <si>
    <t>ДЮСШ им. Джамирзе А.А.</t>
  </si>
  <si>
    <t>проспект Ленина, 29Б</t>
  </si>
  <si>
    <t>7‒918‒422‒62‒17</t>
  </si>
  <si>
    <t>dyshc_01@mail.ru</t>
  </si>
  <si>
    <t>http://duss.adygobr.ru</t>
  </si>
  <si>
    <t>Республика Алтай</t>
  </si>
  <si>
    <t>Горно-Алтайск городской округ</t>
  </si>
  <si>
    <t>Горно-Алтайск</t>
  </si>
  <si>
    <t>Алтын Туяк, гостиница</t>
  </si>
  <si>
    <t>Магистральная, 37</t>
  </si>
  <si>
    <t>7 (38822) 630‒58</t>
  </si>
  <si>
    <t>7‒913‒693‒95‒53</t>
  </si>
  <si>
    <t>info@altyn-tuyak.ru</t>
  </si>
  <si>
    <t>http://altyn-tuyak.ru</t>
  </si>
  <si>
    <t>https://vk.com/public177510813</t>
  </si>
  <si>
    <t>Кантри, гостиница</t>
  </si>
  <si>
    <t>Республика Башкортостан</t>
  </si>
  <si>
    <t>Абзелиловский район</t>
  </si>
  <si>
    <t>д. Кусимово</t>
  </si>
  <si>
    <t>7‒912‒400‒19‒01, 7‒982‒313‒02‒46</t>
  </si>
  <si>
    <t>bungalo-m@mail.ru</t>
  </si>
  <si>
    <t>http://cantri-bannoe.ru</t>
  </si>
  <si>
    <t>https://instagram.com/bungalo_kantri</t>
  </si>
  <si>
    <t>https://vk.com/kantry_m</t>
  </si>
  <si>
    <t>https://ok.ru/bungalo.kantri</t>
  </si>
  <si>
    <t>Эмчи Тур, туристический комплекс на Байкале</t>
  </si>
  <si>
    <t>Республика Бурятия</t>
  </si>
  <si>
    <t>Баргузинский район</t>
  </si>
  <si>
    <t>с. Максимиха</t>
  </si>
  <si>
    <t>Баргузинская, 2г/1</t>
  </si>
  <si>
    <t>7‒902‒562‒06‒68, 7‒924‒552‒29‒00, 7‒924‒650‒44‒60</t>
  </si>
  <si>
    <t>amchitour@gmail.com, tekateri@yandex.ru</t>
  </si>
  <si>
    <t>http://amchitour.com</t>
  </si>
  <si>
    <t>https://instagram.com/amchitur</t>
  </si>
  <si>
    <t>https://vk.com/amchitour</t>
  </si>
  <si>
    <t>Республика Дагестан</t>
  </si>
  <si>
    <t>АМБО, гостиница</t>
  </si>
  <si>
    <t>Ботлихский район</t>
  </si>
  <si>
    <t>с. Ботлих</t>
  </si>
  <si>
    <t>Аэропортовская, 6</t>
  </si>
  <si>
    <t>7‒909‒486‒40‒25</t>
  </si>
  <si>
    <t>ambo@ms-gs.ru, sb-krep-market@mail.ru</t>
  </si>
  <si>
    <t>http://botlihotel.ru</t>
  </si>
  <si>
    <t>Республика Ингушетия</t>
  </si>
  <si>
    <t>Назрань городской округ</t>
  </si>
  <si>
    <t>Назрань</t>
  </si>
  <si>
    <t>Bella-tour, турагентство</t>
  </si>
  <si>
    <t>Осканова, 70</t>
  </si>
  <si>
    <t>7 (8732) 22‒70‒79</t>
  </si>
  <si>
    <t>7‒928‒727‒27‒27, 7‒964‒025‒25‒25</t>
  </si>
  <si>
    <t>bella-tour@mail.ru</t>
  </si>
  <si>
    <t>http://www.bella-tour.ru</t>
  </si>
  <si>
    <t>79287272727, 79640252525</t>
  </si>
  <si>
    <t>https://instagram.com/bellatour_ing</t>
  </si>
  <si>
    <t>https://vk.com/bellatour</t>
  </si>
  <si>
    <t>Республика Калмыкия</t>
  </si>
  <si>
    <t>Элиста городской округ</t>
  </si>
  <si>
    <t>Элиста</t>
  </si>
  <si>
    <t>destino tour, туроператор</t>
  </si>
  <si>
    <t>Юлии Нейман, 1</t>
  </si>
  <si>
    <t>7‒909‒396‒33‒88</t>
  </si>
  <si>
    <t>destino-tur@yandex.ru</t>
  </si>
  <si>
    <t>http://www.destino-tour.ru</t>
  </si>
  <si>
    <t>viber://contact/?number=79093963388</t>
  </si>
  <si>
    <t>https://instagram.com/destino_tour_elista</t>
  </si>
  <si>
    <t>Республика Карелия</t>
  </si>
  <si>
    <t>Кондопожский район</t>
  </si>
  <si>
    <t>Кондопога</t>
  </si>
  <si>
    <t>Карелия, гостиница</t>
  </si>
  <si>
    <t>info@throdina.ru, ruskarelia-spb@mail.ru</t>
  </si>
  <si>
    <t>http://www.ruskarelia.ru</t>
  </si>
  <si>
    <t>Ежедневно с 00:00 до 24:00. сауна: пн-вс 8:00-00:00</t>
  </si>
  <si>
    <t>Республика Коми</t>
  </si>
  <si>
    <t>Сосногорск муниципальный район</t>
  </si>
  <si>
    <t>Сосногорск</t>
  </si>
  <si>
    <t>ТранZит, гостиница</t>
  </si>
  <si>
    <t>Набережная, 47а ст3</t>
  </si>
  <si>
    <t>7 (82149) 5‒47‒99</t>
  </si>
  <si>
    <t>info@uhta.net</t>
  </si>
  <si>
    <t>http://tranzitsosn.ru</t>
  </si>
  <si>
    <t>https://vk.com/club124356449</t>
  </si>
  <si>
    <t>Республика Крым</t>
  </si>
  <si>
    <t>Евпатория городской округ</t>
  </si>
  <si>
    <t>Евпатория</t>
  </si>
  <si>
    <t>UNION, гостинично-развлекательный комплекс</t>
  </si>
  <si>
    <t>проспект Ленина, 17а</t>
  </si>
  <si>
    <t>7 (36569) 6‒32‒34, 7‒978‒729‒01‒01</t>
  </si>
  <si>
    <t>hotel@hotel-union.ru</t>
  </si>
  <si>
    <t>http://hotel-union.ru</t>
  </si>
  <si>
    <t>https://instagram.com/bowling_union_evp</t>
  </si>
  <si>
    <t>https://vk.com/union_evp</t>
  </si>
  <si>
    <t>Заимка на пеньках, гостиничный комплекс</t>
  </si>
  <si>
    <t>Республика Марий Эл</t>
  </si>
  <si>
    <t>Волжск городской округ</t>
  </si>
  <si>
    <t>Волжск</t>
  </si>
  <si>
    <t>Мамасево, 1а</t>
  </si>
  <si>
    <t>7 (83631) 4‒01‒56, 7 (83631) 4‒31‒43</t>
  </si>
  <si>
    <t>7‒961‒375‒09‒20, 7‒961‒379‒99‒25</t>
  </si>
  <si>
    <t>yanus0606@mail.ru</t>
  </si>
  <si>
    <t>http://zaimka12.ru</t>
  </si>
  <si>
    <t>Бани / Сауны, Гостиницы, Соляные комнаты</t>
  </si>
  <si>
    <t>https://instagram.com/na_penkah</t>
  </si>
  <si>
    <t>Республика Мордовия</t>
  </si>
  <si>
    <t>Кочкуровский район</t>
  </si>
  <si>
    <t>Мураньские зори, база отдыха</t>
  </si>
  <si>
    <t>с. Мурань</t>
  </si>
  <si>
    <t>Центральная улица, 76</t>
  </si>
  <si>
    <t>7‒964‒853‒35‒11</t>
  </si>
  <si>
    <t>umka1418@mail.ru</t>
  </si>
  <si>
    <t>http://travellers-lodge-620.business.site</t>
  </si>
  <si>
    <t>https://instagram.com/muranskie_zori</t>
  </si>
  <si>
    <t>Республика Саха (Якутия)</t>
  </si>
  <si>
    <t>Горный район</t>
  </si>
  <si>
    <t>с. Бердигестях</t>
  </si>
  <si>
    <t>ДЮСШ им. А.А. Агеева муниципального района Горный улус</t>
  </si>
  <si>
    <t>Коврова, 24/1</t>
  </si>
  <si>
    <t>7 (41131) 41‒432</t>
  </si>
  <si>
    <t>dusshgor@mail.ru</t>
  </si>
  <si>
    <t>http://dusshgor.ucoz.com</t>
  </si>
  <si>
    <t>Республика Северная Осетия — Алания</t>
  </si>
  <si>
    <t>Владикавказ городской округ</t>
  </si>
  <si>
    <t>Владикавказ</t>
  </si>
  <si>
    <t>Северо-Западный район</t>
  </si>
  <si>
    <t>Марсель, гостиный двор</t>
  </si>
  <si>
    <t>Астана Кесаева, 7/1</t>
  </si>
  <si>
    <t>7‒918‒822‒40‒41</t>
  </si>
  <si>
    <t>hotelmarsel@yandex.ru</t>
  </si>
  <si>
    <t>http://www.hotel-marsel.ru</t>
  </si>
  <si>
    <t>Республика Татарстан</t>
  </si>
  <si>
    <t>Альметьевский район</t>
  </si>
  <si>
    <t>Альметьевск</t>
  </si>
  <si>
    <t>СПОРТСМЕН, магазин</t>
  </si>
  <si>
    <t>Радищева, 11</t>
  </si>
  <si>
    <t>7‒917‒296‒37‒16</t>
  </si>
  <si>
    <t>tatsport@mail.ru</t>
  </si>
  <si>
    <t>Спортивно-наградная продукция, Спортивное питание, Спортивный инвентарь</t>
  </si>
  <si>
    <t>https://instagram.com/magazinsportsmen</t>
  </si>
  <si>
    <t>https://vk.com/privet_atlet</t>
  </si>
  <si>
    <t>Базы отдыха, Бани / Сауны, Банкетные залы, Прокат спортивного инвентаря / техники</t>
  </si>
  <si>
    <t>Республика Тыва</t>
  </si>
  <si>
    <t>Кызыл городской округ</t>
  </si>
  <si>
    <t>Кызыл</t>
  </si>
  <si>
    <t>БастиON, гостиница</t>
  </si>
  <si>
    <t>Калинина, 16</t>
  </si>
  <si>
    <t>7‒913‒341‒00‒00</t>
  </si>
  <si>
    <t>rfval@yandex.ru</t>
  </si>
  <si>
    <t>http://xn--17-vlch8agg.xn--p1ai</t>
  </si>
  <si>
    <t>Республика Хакасия</t>
  </si>
  <si>
    <t>Абаза городской округ</t>
  </si>
  <si>
    <t>Абаза</t>
  </si>
  <si>
    <t>7‒913‒060‒73‒11, 7‒983‒197‒28‒49</t>
  </si>
  <si>
    <t>okolitsa-baza@yandex.ru</t>
  </si>
  <si>
    <t>http://okolitsa-baza.ru</t>
  </si>
  <si>
    <t>https://instagram.com/okolitsa.baza.abaza</t>
  </si>
  <si>
    <t>https://vk.com/okolitsa_baza_abaza</t>
  </si>
  <si>
    <t>https://ok.ru/group/55401583149086</t>
  </si>
  <si>
    <t>Амакс Отель Азов, гостиничный комплекс</t>
  </si>
  <si>
    <t>Ростовская область</t>
  </si>
  <si>
    <t>Азов городской округ</t>
  </si>
  <si>
    <t>Азов</t>
  </si>
  <si>
    <t>Петровская площадь, 14</t>
  </si>
  <si>
    <t>7 (863) 310‒07‒28</t>
  </si>
  <si>
    <t>azov@amaks-hotels.ru, bron-azov@amaks-hotels.ru, info@amaks-hotels.ru, strkurort@amaks-hotels.ru</t>
  </si>
  <si>
    <t>http://azov.amaks-hotels.ru</t>
  </si>
  <si>
    <t>https://vk.com/amakshotels</t>
  </si>
  <si>
    <t>Рязанская область</t>
  </si>
  <si>
    <t>Пронский район</t>
  </si>
  <si>
    <t>Новомичуринск</t>
  </si>
  <si>
    <t>микрорайон Д, 3/11</t>
  </si>
  <si>
    <t>7 (49141) 4‒40‒14, 7 (49155) 4‒39‒09, 7 (49155) 4‒39‒71</t>
  </si>
  <si>
    <t>newkaskad@mail.ru</t>
  </si>
  <si>
    <t>http://novomichurinsk.ru</t>
  </si>
  <si>
    <t>Васильевский, парк-отель</t>
  </si>
  <si>
    <t>Самарская область</t>
  </si>
  <si>
    <t>Безенчукский район</t>
  </si>
  <si>
    <t>Максима Горького, 10а</t>
  </si>
  <si>
    <t>7 (846) 922‒67‒37</t>
  </si>
  <si>
    <t>info.vasilevsky@gmail.com</t>
  </si>
  <si>
    <t>http://hotel-vasilevsky.ru</t>
  </si>
  <si>
    <t>https://instagram.com/hotel_vasilevsky</t>
  </si>
  <si>
    <t>https://vk.com/vasilievsky</t>
  </si>
  <si>
    <t>Красота / Здоровье, Медицинские товары, Медицинские услуги, Продукты питания, Спортивные товары</t>
  </si>
  <si>
    <t>Саратовская область</t>
  </si>
  <si>
    <t>Балаковский район</t>
  </si>
  <si>
    <t>Балаково</t>
  </si>
  <si>
    <t>LowCostTravel, турагентство</t>
  </si>
  <si>
    <t>Трнавская, 24</t>
  </si>
  <si>
    <t>7 (8453) 22‒05‒00</t>
  </si>
  <si>
    <t>barmina@lowcosttravel.ru, gevorg@lowcosttravel.ru, trip@lowcosttravel.ru</t>
  </si>
  <si>
    <t>https://facebook.com/lowcosttravel</t>
  </si>
  <si>
    <t>https://instagram.com/lowcosttravel_official</t>
  </si>
  <si>
    <t>https://vk.com/low_cost_travel</t>
  </si>
  <si>
    <t>https://ok.ru/group52469573812403</t>
  </si>
  <si>
    <t>Сахалинская область</t>
  </si>
  <si>
    <t>Анивский городской округ</t>
  </si>
  <si>
    <t>Анива</t>
  </si>
  <si>
    <t>Все для рыбалки и туризма, магазин</t>
  </si>
  <si>
    <t>Калинина, 58</t>
  </si>
  <si>
    <t>7‒924‒281‒24‒42</t>
  </si>
  <si>
    <t>anjela.an2013@yandex.ru</t>
  </si>
  <si>
    <t>Свердловская область</t>
  </si>
  <si>
    <t>Арамильский городской округ</t>
  </si>
  <si>
    <t>Арамиль</t>
  </si>
  <si>
    <t>Пролетарская, 82/13</t>
  </si>
  <si>
    <t>7‒922‒206‒66‒80, 7‒922‒605‒24‒22</t>
  </si>
  <si>
    <t>hudoerov.81@mail.ru</t>
  </si>
  <si>
    <t>Смоленская область</t>
  </si>
  <si>
    <t>Рославльский район</t>
  </si>
  <si>
    <t>Рославль</t>
  </si>
  <si>
    <t>Красноармейская улица, 9</t>
  </si>
  <si>
    <t>7 (48134) 6‒55‒87, 7 (48134) 6‒83‒83</t>
  </si>
  <si>
    <t>info@fabrika-hotel.ru</t>
  </si>
  <si>
    <t>http://fabrika-hotel.ru</t>
  </si>
  <si>
    <t>Ставропольский край</t>
  </si>
  <si>
    <t>Георгиевский городской округ</t>
  </si>
  <si>
    <t>Георгиевск</t>
  </si>
  <si>
    <t>улица Пушкина, 52</t>
  </si>
  <si>
    <t>Давс Тур, туристическая компания</t>
  </si>
  <si>
    <t>7 (87951) 2‒26‒42, 7 (87951) 2‒93‒68, 7‒928‒262‒12‒66, 7‒928‒634‒37‒81, 7‒928‒955‒54‒54</t>
  </si>
  <si>
    <t>davstour-info@ya.ru</t>
  </si>
  <si>
    <t>http://davstour.com</t>
  </si>
  <si>
    <t>+79282621266, +79286343781, +79289555454</t>
  </si>
  <si>
    <t>https://instagram.com/davstour</t>
  </si>
  <si>
    <t>https://vk.com/davs.tour</t>
  </si>
  <si>
    <t>https://ok.ru/profile/545682500311</t>
  </si>
  <si>
    <t>Тамбовская область</t>
  </si>
  <si>
    <t>ДЮСШ №1 г. Котовска</t>
  </si>
  <si>
    <t>Котовск городской округ</t>
  </si>
  <si>
    <t>Котовск</t>
  </si>
  <si>
    <t>Колхозная, 1а</t>
  </si>
  <si>
    <t>7 (47541) 4‒21‒23, 7 (47541) 4‒64‒61</t>
  </si>
  <si>
    <t>dyussch-1@yandex.ru</t>
  </si>
  <si>
    <t>http://kotovskdush1.68edu.ru</t>
  </si>
  <si>
    <t>Тверская область</t>
  </si>
  <si>
    <t>Зубцовский район</t>
  </si>
  <si>
    <t>Усть-Вазуза, база отдыха</t>
  </si>
  <si>
    <t>д. Борщево</t>
  </si>
  <si>
    <t>Усть-Вазуза Рыбацкая Деревня, 1</t>
  </si>
  <si>
    <t>7‒906‒743‒94‒07</t>
  </si>
  <si>
    <t>booking@ustvazuza.ru</t>
  </si>
  <si>
    <t>http://ustvazuza.ru</t>
  </si>
  <si>
    <t>https://instagram.com/ust_vazuza</t>
  </si>
  <si>
    <t>Томская область</t>
  </si>
  <si>
    <t>ЗАТО Северск городской округ</t>
  </si>
  <si>
    <t>Северск</t>
  </si>
  <si>
    <t>Коммунистический проспект, 70/2</t>
  </si>
  <si>
    <t>7 (3822) 33‒33‒09</t>
  </si>
  <si>
    <t>7‒913‒100‒00‒20</t>
  </si>
  <si>
    <t>shop@sportse.ru</t>
  </si>
  <si>
    <t>https://ok.ru/group/sportse</t>
  </si>
  <si>
    <t>Приокский Дворик, гостиница</t>
  </si>
  <si>
    <t>Тульская область</t>
  </si>
  <si>
    <t>Алексин городской округ</t>
  </si>
  <si>
    <t>д. Егнышевка</t>
  </si>
  <si>
    <t>Юбилейная улица, 8а</t>
  </si>
  <si>
    <t>7 (48753) 7‒56‒91</t>
  </si>
  <si>
    <t>kern.usr@gmail.com--, priem@pridvor.ru</t>
  </si>
  <si>
    <t>http://pridvor.ru</t>
  </si>
  <si>
    <t>Тюменская область</t>
  </si>
  <si>
    <t>Заводоуковский городской округ</t>
  </si>
  <si>
    <t>Заводоуковск</t>
  </si>
  <si>
    <t>Социалистическая, 46</t>
  </si>
  <si>
    <t>7 (34542) 6‒01‒01, 7 (34542) 6‒03‒03</t>
  </si>
  <si>
    <t>gk-evropa2009@mail.ru</t>
  </si>
  <si>
    <t>https://vk.com/id532711239</t>
  </si>
  <si>
    <t>Удмуртская Республика</t>
  </si>
  <si>
    <t>Воткинск городской округ</t>
  </si>
  <si>
    <t>Воткинск</t>
  </si>
  <si>
    <t>улица Чайковского, 8</t>
  </si>
  <si>
    <t>7 (34145) 4‒40‒45</t>
  </si>
  <si>
    <t>votkinsk.jemchujina@yandex.ru</t>
  </si>
  <si>
    <t>http://jemchujina-votkinsk.ru</t>
  </si>
  <si>
    <t>https://vk.com/club80455409</t>
  </si>
  <si>
    <t>Ульяновская область</t>
  </si>
  <si>
    <t>Димитровград городской округ</t>
  </si>
  <si>
    <t>Димитровград</t>
  </si>
  <si>
    <t>Школа танца Конфетти</t>
  </si>
  <si>
    <t>проспект Автостроителей, 76а</t>
  </si>
  <si>
    <t>7 (84235) 7‒53‒21</t>
  </si>
  <si>
    <t>7‒927‒800‒37‒13</t>
  </si>
  <si>
    <t>estar@bkfest.ru, scenaopensamara@yandex.ru</t>
  </si>
  <si>
    <t>https://vk.com/club23902164</t>
  </si>
  <si>
    <t>Хабаровский край</t>
  </si>
  <si>
    <t>Амурский район</t>
  </si>
  <si>
    <t>Амурск</t>
  </si>
  <si>
    <t>ДЮСШ г. Амурска Амурского муниципального района Хабаровского края</t>
  </si>
  <si>
    <t>Амурская, 3а</t>
  </si>
  <si>
    <t>7 (42142) 9‒99‒45</t>
  </si>
  <si>
    <t>sportshkola_2@mail.ru</t>
  </si>
  <si>
    <t>http://xn----8sb4ahhfidchgp.xn--p1ai</t>
  </si>
  <si>
    <t>Пн: c 09:00-20:00, Вт: c 09:00-20:00, Ср: c 09:00-20:00, Чт: c 09:00-20:00, Пт: c 09:00-20:00, Сб: c 14:00-17:00, Вс: выходной</t>
  </si>
  <si>
    <t>Ханты-Мансийский автономный округ</t>
  </si>
  <si>
    <t>Когалым городской округ</t>
  </si>
  <si>
    <t>Когалым</t>
  </si>
  <si>
    <t>Мостовая, 7а</t>
  </si>
  <si>
    <t>7‒922‒778‒61‒36, 7‒950‒511‒38‒53</t>
  </si>
  <si>
    <t>sergey-71367@mail.ru</t>
  </si>
  <si>
    <t>http://gostinica-kogalym.ru</t>
  </si>
  <si>
    <t>Челябинская область</t>
  </si>
  <si>
    <t>Агаповский район</t>
  </si>
  <si>
    <t>с. Агаповка</t>
  </si>
  <si>
    <t>Vertera, интернет-магазин</t>
  </si>
  <si>
    <t>7‒951‒806‒60‒03</t>
  </si>
  <si>
    <t>dc.verteraorganic@gmail.com, info@vertera.org, support@vertera.org</t>
  </si>
  <si>
    <t>http://vertera.org/ru</t>
  </si>
  <si>
    <t>Диетические / соевые продукты, Косметика / Парфюмерия, Спортивное питание, Фитопродукция, Центры диетологии / нутрициологии</t>
  </si>
  <si>
    <t>Чеченская Республика</t>
  </si>
  <si>
    <t>Аргун городской округ</t>
  </si>
  <si>
    <t>Аргун</t>
  </si>
  <si>
    <t>улица Аксактемирова, 30а к2</t>
  </si>
  <si>
    <t>7‒928‒023‒23‒27, 7‒938‒000‒11‒08</t>
  </si>
  <si>
    <t>dsch-2argun@mail.ru</t>
  </si>
  <si>
    <t>http://www.dussh2-argun.ru</t>
  </si>
  <si>
    <t>79280232327, 79380001108</t>
  </si>
  <si>
    <t>Чувашская Республика — Чувашия</t>
  </si>
  <si>
    <t>Мариинско-Посадский район</t>
  </si>
  <si>
    <t>Нерядово, парк-отель</t>
  </si>
  <si>
    <t>д. Нерядово</t>
  </si>
  <si>
    <t>Луговая улица, 83</t>
  </si>
  <si>
    <t>7 (8352) 22‒87‒98</t>
  </si>
  <si>
    <t>spaotel21op@yandex.ru</t>
  </si>
  <si>
    <t>http://spaotel21.ru</t>
  </si>
  <si>
    <t>SPA-процедуры, Гостиницы, Термальные комплексы, Услуги массажиста</t>
  </si>
  <si>
    <t>Чукотский автономный округ</t>
  </si>
  <si>
    <t>Анадырь городской округ</t>
  </si>
  <si>
    <t>Анадырь</t>
  </si>
  <si>
    <t>Окружная детско-юношеская спортивная школа</t>
  </si>
  <si>
    <t>7 (42722) 2‒13‒06</t>
  </si>
  <si>
    <t>odysh@mail.ru</t>
  </si>
  <si>
    <t>http://odysh.ru</t>
  </si>
  <si>
    <t>Ямало-Ненецкий автономный округ</t>
  </si>
  <si>
    <t>Муравленко городской округ</t>
  </si>
  <si>
    <t>Муравленко</t>
  </si>
  <si>
    <t>СВ, торговый дом</t>
  </si>
  <si>
    <t>Ямальская, 28</t>
  </si>
  <si>
    <t>7 (34938) 2‒29‒80</t>
  </si>
  <si>
    <t>sapon-wp@mail.ru, sv.ru@inbox.ru</t>
  </si>
  <si>
    <t>http://torgdomsv.ru</t>
  </si>
  <si>
    <t>Автотовары, Грузоперевозки / Транспортные услуги, Отделочные материалы, Спортивные товары, Строительные материалы / конструкции</t>
  </si>
  <si>
    <t>Автозапчасти для иномарок, Автозапчасти для отечественных автомобилей, Автомобильные аккумуляторы, Аренда спецтехники, Велосипеды, Гипсокартон / Комплектующие, ДСП / ДВП / Фанера, Лакокрасочные материалы, Напольные покрытия / Комплектующие, Обои, Отделочные материалы, Строительные материалы, Товары для охоты, Товары для рыбалки</t>
  </si>
  <si>
    <t>Ярославская область</t>
  </si>
  <si>
    <t>Борисоглебский район</t>
  </si>
  <si>
    <t>рп. Борисоглебский</t>
  </si>
  <si>
    <t>Первомайская улица, 2</t>
  </si>
  <si>
    <t>7 (48539) 2‒19‒18</t>
  </si>
  <si>
    <t>info@kovcheg-hotel.ru</t>
  </si>
  <si>
    <t>http://kovcheg-hotel.ru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</si>
</sst>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"/>
  <sheetViews>
    <sheetView tabSelected="1" topLeftCell="B1" workbookViewId="0">
      <selection activeCell="B2" sqref="B2"/>
    </sheetView>
  </sheetViews>
  <sheetFormatPr defaultRowHeight="15" x14ac:dyDescent="0.25"/>
  <cols>
    <col min="2" max="2" width="69.5703125" bestFit="1" customWidth="1"/>
    <col min="3" max="3" width="38.28515625" bestFit="1" customWidth="1"/>
    <col min="4" max="4" width="36.42578125" bestFit="1" customWidth="1"/>
    <col min="5" max="5" width="19.42578125" bestFit="1" customWidth="1"/>
    <col min="6" max="6" width="25.85546875" bestFit="1" customWidth="1"/>
    <col min="7" max="7" width="35.7109375" bestFit="1" customWidth="1"/>
    <col min="8" max="8" width="7.85546875" bestFit="1" customWidth="1"/>
    <col min="9" max="9" width="85.42578125" bestFit="1" customWidth="1"/>
    <col min="10" max="10" width="51.140625" bestFit="1" customWidth="1"/>
    <col min="11" max="11" width="145.140625" bestFit="1" customWidth="1"/>
    <col min="12" max="12" width="66.140625" bestFit="1" customWidth="1"/>
    <col min="13" max="13" width="133.85546875" bestFit="1" customWidth="1"/>
    <col min="14" max="14" width="255.7109375" bestFit="1" customWidth="1"/>
    <col min="15" max="15" width="144.28515625" bestFit="1" customWidth="1"/>
    <col min="16" max="16" width="72.85546875" bestFit="1" customWidth="1"/>
    <col min="17" max="17" width="40" bestFit="1" customWidth="1"/>
    <col min="18" max="18" width="48.42578125" bestFit="1" customWidth="1"/>
    <col min="19" max="19" width="9" bestFit="1" customWidth="1"/>
    <col min="20" max="20" width="43.140625" bestFit="1" customWidth="1"/>
    <col min="21" max="21" width="48.85546875" bestFit="1" customWidth="1"/>
    <col min="22" max="22" width="34.42578125" bestFit="1" customWidth="1"/>
    <col min="23" max="23" width="34.140625" bestFit="1" customWidth="1"/>
    <col min="24" max="24" width="56.5703125" bestFit="1" customWidth="1"/>
  </cols>
  <sheetData>
    <row r="1" spans="1:3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t="str">
        <f>"70000001032850289"</f>
        <v>70000001032850289</v>
      </c>
      <c r="B2" t="s">
        <v>32</v>
      </c>
      <c r="C2" t="s">
        <v>33</v>
      </c>
      <c r="D2" t="s">
        <v>34</v>
      </c>
      <c r="E2" t="s">
        <v>35</v>
      </c>
      <c r="G2" t="s">
        <v>36</v>
      </c>
      <c r="I2" t="s">
        <v>37</v>
      </c>
      <c r="J2" t="s">
        <v>38</v>
      </c>
      <c r="M2" t="s">
        <v>39</v>
      </c>
      <c r="N2" t="s">
        <v>40</v>
      </c>
      <c r="O2" t="s">
        <v>41</v>
      </c>
      <c r="P2" t="s">
        <v>42</v>
      </c>
      <c r="AE2">
        <v>52.498413999999997</v>
      </c>
      <c r="AF2">
        <v>82.732831000000004</v>
      </c>
    </row>
    <row r="3" spans="1:32" x14ac:dyDescent="0.25">
      <c r="A3" t="str">
        <f>"70000001030180057"</f>
        <v>70000001030180057</v>
      </c>
      <c r="B3" t="s">
        <v>127</v>
      </c>
      <c r="C3" t="s">
        <v>126</v>
      </c>
      <c r="D3" t="s">
        <v>128</v>
      </c>
      <c r="E3" t="s">
        <v>129</v>
      </c>
      <c r="G3" t="s">
        <v>130</v>
      </c>
      <c r="I3" t="s">
        <v>131</v>
      </c>
      <c r="K3" t="s">
        <v>132</v>
      </c>
      <c r="M3" t="s">
        <v>107</v>
      </c>
      <c r="N3" t="s">
        <v>133</v>
      </c>
      <c r="O3" t="s">
        <v>134</v>
      </c>
      <c r="P3" t="s">
        <v>47</v>
      </c>
      <c r="AE3">
        <v>50.908431999999998</v>
      </c>
      <c r="AF3">
        <v>128.460261</v>
      </c>
    </row>
    <row r="4" spans="1:32" x14ac:dyDescent="0.25">
      <c r="A4" t="str">
        <f>"6896665210389256"</f>
        <v>6896665210389256</v>
      </c>
      <c r="B4" t="s">
        <v>143</v>
      </c>
      <c r="C4" t="s">
        <v>140</v>
      </c>
      <c r="D4" t="s">
        <v>141</v>
      </c>
      <c r="E4" t="s">
        <v>142</v>
      </c>
      <c r="G4" t="s">
        <v>144</v>
      </c>
      <c r="H4">
        <v>163001</v>
      </c>
      <c r="I4" t="s">
        <v>145</v>
      </c>
      <c r="K4" t="s">
        <v>146</v>
      </c>
      <c r="L4" t="s">
        <v>147</v>
      </c>
      <c r="M4" t="s">
        <v>76</v>
      </c>
      <c r="N4" t="s">
        <v>135</v>
      </c>
      <c r="O4" t="s">
        <v>41</v>
      </c>
      <c r="P4" t="s">
        <v>47</v>
      </c>
      <c r="U4" t="s">
        <v>148</v>
      </c>
      <c r="V4" t="s">
        <v>149</v>
      </c>
      <c r="AE4">
        <v>64.555727000000005</v>
      </c>
      <c r="AF4">
        <v>40.531412000000003</v>
      </c>
    </row>
    <row r="5" spans="1:32" x14ac:dyDescent="0.25">
      <c r="A5" t="str">
        <f>"1126428187820147"</f>
        <v>1126428187820147</v>
      </c>
      <c r="B5" t="s">
        <v>159</v>
      </c>
      <c r="C5" t="s">
        <v>156</v>
      </c>
      <c r="D5" t="s">
        <v>157</v>
      </c>
      <c r="E5" t="s">
        <v>158</v>
      </c>
      <c r="F5" t="s">
        <v>125</v>
      </c>
      <c r="G5" t="s">
        <v>160</v>
      </c>
      <c r="H5">
        <v>414000</v>
      </c>
      <c r="I5" t="s">
        <v>161</v>
      </c>
      <c r="K5" t="s">
        <v>162</v>
      </c>
      <c r="L5" t="s">
        <v>163</v>
      </c>
      <c r="M5" t="s">
        <v>92</v>
      </c>
      <c r="N5" t="s">
        <v>164</v>
      </c>
      <c r="O5" t="s">
        <v>79</v>
      </c>
      <c r="P5" t="s">
        <v>47</v>
      </c>
      <c r="AE5">
        <v>46.340431000000002</v>
      </c>
      <c r="AF5">
        <v>48.035735000000003</v>
      </c>
    </row>
    <row r="6" spans="1:32" x14ac:dyDescent="0.25">
      <c r="A6" t="str">
        <f>"6474452745322554"</f>
        <v>6474452745322554</v>
      </c>
      <c r="B6" t="s">
        <v>170</v>
      </c>
      <c r="C6" t="s">
        <v>169</v>
      </c>
      <c r="D6" t="s">
        <v>171</v>
      </c>
      <c r="E6" t="s">
        <v>172</v>
      </c>
      <c r="F6" t="s">
        <v>173</v>
      </c>
      <c r="G6" t="s">
        <v>174</v>
      </c>
      <c r="H6">
        <v>308009</v>
      </c>
      <c r="I6" t="s">
        <v>175</v>
      </c>
      <c r="K6" t="s">
        <v>176</v>
      </c>
      <c r="L6" t="s">
        <v>177</v>
      </c>
      <c r="M6" t="s">
        <v>53</v>
      </c>
      <c r="N6" t="s">
        <v>95</v>
      </c>
      <c r="O6" t="s">
        <v>114</v>
      </c>
      <c r="P6" t="s">
        <v>42</v>
      </c>
      <c r="AE6">
        <v>50.600928000000003</v>
      </c>
      <c r="AF6">
        <v>36.589599999999997</v>
      </c>
    </row>
    <row r="7" spans="1:32" x14ac:dyDescent="0.25">
      <c r="A7" t="str">
        <f>"8726252559007839"</f>
        <v>8726252559007839</v>
      </c>
      <c r="B7" t="s">
        <v>181</v>
      </c>
      <c r="C7" t="s">
        <v>180</v>
      </c>
      <c r="D7" t="s">
        <v>182</v>
      </c>
      <c r="E7" t="s">
        <v>183</v>
      </c>
      <c r="G7" t="s">
        <v>184</v>
      </c>
      <c r="H7">
        <v>241050</v>
      </c>
      <c r="I7" t="s">
        <v>185</v>
      </c>
      <c r="K7" t="s">
        <v>186</v>
      </c>
      <c r="L7" t="s">
        <v>187</v>
      </c>
      <c r="M7" t="s">
        <v>81</v>
      </c>
      <c r="N7" t="s">
        <v>188</v>
      </c>
      <c r="O7" t="s">
        <v>119</v>
      </c>
      <c r="P7" t="s">
        <v>42</v>
      </c>
      <c r="V7" t="s">
        <v>189</v>
      </c>
      <c r="AE7">
        <v>53.237442000000001</v>
      </c>
      <c r="AF7">
        <v>34.350802000000002</v>
      </c>
    </row>
    <row r="8" spans="1:32" x14ac:dyDescent="0.25">
      <c r="A8" t="str">
        <f>"8304040093942168"</f>
        <v>8304040093942168</v>
      </c>
      <c r="B8" t="s">
        <v>194</v>
      </c>
      <c r="C8" t="s">
        <v>191</v>
      </c>
      <c r="D8" t="s">
        <v>192</v>
      </c>
      <c r="E8" t="s">
        <v>193</v>
      </c>
      <c r="F8" t="s">
        <v>78</v>
      </c>
      <c r="G8" t="s">
        <v>195</v>
      </c>
      <c r="H8">
        <v>600015</v>
      </c>
      <c r="I8" t="s">
        <v>196</v>
      </c>
      <c r="K8" t="s">
        <v>197</v>
      </c>
      <c r="L8" t="s">
        <v>198</v>
      </c>
      <c r="M8" t="s">
        <v>89</v>
      </c>
      <c r="N8" t="s">
        <v>199</v>
      </c>
      <c r="O8" t="s">
        <v>41</v>
      </c>
      <c r="P8" t="s">
        <v>47</v>
      </c>
      <c r="R8" t="s">
        <v>200</v>
      </c>
      <c r="T8" t="s">
        <v>201</v>
      </c>
      <c r="U8" t="s">
        <v>202</v>
      </c>
      <c r="V8" t="s">
        <v>203</v>
      </c>
      <c r="X8" t="s">
        <v>204</v>
      </c>
      <c r="AE8">
        <v>56.130946000000002</v>
      </c>
      <c r="AF8">
        <v>40.357973999999999</v>
      </c>
    </row>
    <row r="9" spans="1:32" x14ac:dyDescent="0.25">
      <c r="A9" t="str">
        <f>"4644865396729702"</f>
        <v>4644865396729702</v>
      </c>
      <c r="B9" t="s">
        <v>208</v>
      </c>
      <c r="C9" t="s">
        <v>205</v>
      </c>
      <c r="D9" t="s">
        <v>206</v>
      </c>
      <c r="E9" t="s">
        <v>207</v>
      </c>
      <c r="F9" t="s">
        <v>209</v>
      </c>
      <c r="G9" t="s">
        <v>210</v>
      </c>
      <c r="H9">
        <v>400012</v>
      </c>
      <c r="I9" t="s">
        <v>211</v>
      </c>
      <c r="K9" t="s">
        <v>212</v>
      </c>
      <c r="L9" t="s">
        <v>213</v>
      </c>
      <c r="M9" t="s">
        <v>178</v>
      </c>
      <c r="N9" t="s">
        <v>179</v>
      </c>
      <c r="O9" t="s">
        <v>75</v>
      </c>
      <c r="P9" t="s">
        <v>47</v>
      </c>
      <c r="AE9">
        <v>48.727229999999999</v>
      </c>
      <c r="AF9">
        <v>44.491453999999997</v>
      </c>
    </row>
    <row r="10" spans="1:32" x14ac:dyDescent="0.25">
      <c r="A10" t="str">
        <f>"10978052372693695"</f>
        <v>10978052372693695</v>
      </c>
      <c r="B10" t="s">
        <v>222</v>
      </c>
      <c r="C10" t="s">
        <v>219</v>
      </c>
      <c r="D10" t="s">
        <v>220</v>
      </c>
      <c r="E10" t="s">
        <v>221</v>
      </c>
      <c r="G10" t="s">
        <v>223</v>
      </c>
      <c r="H10">
        <v>160004</v>
      </c>
      <c r="I10" t="s">
        <v>224</v>
      </c>
      <c r="K10" t="s">
        <v>225</v>
      </c>
      <c r="M10" t="s">
        <v>45</v>
      </c>
      <c r="N10" t="s">
        <v>97</v>
      </c>
      <c r="O10" t="s">
        <v>155</v>
      </c>
      <c r="P10" t="s">
        <v>42</v>
      </c>
      <c r="U10" t="s">
        <v>226</v>
      </c>
      <c r="V10" t="s">
        <v>227</v>
      </c>
      <c r="AE10">
        <v>59.221279000000003</v>
      </c>
      <c r="AF10">
        <v>39.870852999999997</v>
      </c>
    </row>
    <row r="11" spans="1:32" x14ac:dyDescent="0.25">
      <c r="A11" t="str">
        <f>"4363390419992736"</f>
        <v>4363390419992736</v>
      </c>
      <c r="B11" t="s">
        <v>231</v>
      </c>
      <c r="C11" t="s">
        <v>230</v>
      </c>
      <c r="D11" t="s">
        <v>232</v>
      </c>
      <c r="E11" t="s">
        <v>233</v>
      </c>
      <c r="F11" t="s">
        <v>234</v>
      </c>
      <c r="G11" t="s">
        <v>235</v>
      </c>
      <c r="H11">
        <v>394088</v>
      </c>
      <c r="I11" t="s">
        <v>236</v>
      </c>
      <c r="K11" t="s">
        <v>237</v>
      </c>
      <c r="L11" t="s">
        <v>238</v>
      </c>
      <c r="M11" t="s">
        <v>215</v>
      </c>
      <c r="N11" t="s">
        <v>239</v>
      </c>
      <c r="O11" t="s">
        <v>240</v>
      </c>
      <c r="P11" t="s">
        <v>50</v>
      </c>
      <c r="U11" t="s">
        <v>241</v>
      </c>
      <c r="V11" t="s">
        <v>242</v>
      </c>
      <c r="AE11">
        <v>51.706214000000003</v>
      </c>
      <c r="AF11">
        <v>39.144734999999997</v>
      </c>
    </row>
    <row r="12" spans="1:32" x14ac:dyDescent="0.25">
      <c r="A12" t="str">
        <f>"70000001023043611"</f>
        <v>70000001023043611</v>
      </c>
      <c r="B12" t="s">
        <v>247</v>
      </c>
      <c r="C12" t="s">
        <v>244</v>
      </c>
      <c r="D12" t="s">
        <v>245</v>
      </c>
      <c r="E12" t="s">
        <v>246</v>
      </c>
      <c r="G12" t="s">
        <v>248</v>
      </c>
      <c r="I12" t="s">
        <v>249</v>
      </c>
      <c r="K12" t="s">
        <v>250</v>
      </c>
      <c r="L12" t="s">
        <v>251</v>
      </c>
      <c r="M12" t="s">
        <v>106</v>
      </c>
      <c r="N12" t="s">
        <v>252</v>
      </c>
      <c r="O12" t="s">
        <v>70</v>
      </c>
      <c r="P12" t="s">
        <v>42</v>
      </c>
      <c r="U12" t="s">
        <v>253</v>
      </c>
      <c r="AE12">
        <v>48.791598999999998</v>
      </c>
      <c r="AF12">
        <v>132.93562800000001</v>
      </c>
    </row>
    <row r="13" spans="1:32" x14ac:dyDescent="0.25">
      <c r="A13" t="str">
        <f>"9007727535719046"</f>
        <v>9007727535719046</v>
      </c>
      <c r="B13" t="s">
        <v>257</v>
      </c>
      <c r="C13" t="s">
        <v>254</v>
      </c>
      <c r="D13" t="s">
        <v>255</v>
      </c>
      <c r="E13" t="s">
        <v>256</v>
      </c>
      <c r="F13" t="s">
        <v>74</v>
      </c>
      <c r="G13" t="s">
        <v>258</v>
      </c>
      <c r="H13">
        <v>672000</v>
      </c>
      <c r="I13" t="s">
        <v>259</v>
      </c>
      <c r="J13" t="s">
        <v>260</v>
      </c>
      <c r="K13" t="s">
        <v>261</v>
      </c>
      <c r="M13" t="s">
        <v>45</v>
      </c>
      <c r="N13" t="s">
        <v>86</v>
      </c>
      <c r="O13" t="s">
        <v>49</v>
      </c>
      <c r="P13" t="s">
        <v>50</v>
      </c>
      <c r="V13" t="s">
        <v>262</v>
      </c>
      <c r="AE13">
        <v>52.040948999999998</v>
      </c>
      <c r="AF13">
        <v>113.494501</v>
      </c>
    </row>
    <row r="14" spans="1:32" x14ac:dyDescent="0.25">
      <c r="A14" t="str">
        <f>"70000001030499282"</f>
        <v>70000001030499282</v>
      </c>
      <c r="B14" t="s">
        <v>266</v>
      </c>
      <c r="C14" t="s">
        <v>264</v>
      </c>
      <c r="D14" t="s">
        <v>265</v>
      </c>
      <c r="E14" t="s">
        <v>267</v>
      </c>
      <c r="G14" t="s">
        <v>268</v>
      </c>
      <c r="K14" t="s">
        <v>269</v>
      </c>
      <c r="L14" t="s">
        <v>270</v>
      </c>
      <c r="M14" t="s">
        <v>39</v>
      </c>
      <c r="N14" t="s">
        <v>40</v>
      </c>
      <c r="O14" t="s">
        <v>41</v>
      </c>
      <c r="AE14">
        <v>57.497453</v>
      </c>
      <c r="AF14">
        <v>42.015816000000001</v>
      </c>
    </row>
    <row r="15" spans="1:32" x14ac:dyDescent="0.25">
      <c r="A15" t="str">
        <f>"1548640652997576"</f>
        <v>1548640652997576</v>
      </c>
      <c r="B15" t="s">
        <v>275</v>
      </c>
      <c r="C15" t="s">
        <v>276</v>
      </c>
      <c r="D15" t="s">
        <v>277</v>
      </c>
      <c r="E15" t="s">
        <v>278</v>
      </c>
      <c r="G15" t="s">
        <v>279</v>
      </c>
      <c r="H15">
        <v>665831</v>
      </c>
      <c r="I15" t="s">
        <v>280</v>
      </c>
      <c r="J15" t="s">
        <v>281</v>
      </c>
      <c r="K15" t="s">
        <v>282</v>
      </c>
      <c r="L15" t="s">
        <v>283</v>
      </c>
      <c r="M15" t="s">
        <v>81</v>
      </c>
      <c r="N15" t="s">
        <v>136</v>
      </c>
      <c r="O15" t="s">
        <v>284</v>
      </c>
      <c r="P15" t="s">
        <v>47</v>
      </c>
      <c r="Q15">
        <v>79025673003</v>
      </c>
      <c r="U15" t="s">
        <v>285</v>
      </c>
      <c r="V15" t="s">
        <v>101</v>
      </c>
      <c r="AE15">
        <v>52.511432999999997</v>
      </c>
      <c r="AF15">
        <v>103.865021</v>
      </c>
    </row>
    <row r="16" spans="1:32" x14ac:dyDescent="0.25">
      <c r="A16" t="str">
        <f>"70000001023652080"</f>
        <v>70000001023652080</v>
      </c>
      <c r="B16" t="s">
        <v>289</v>
      </c>
      <c r="C16" t="s">
        <v>288</v>
      </c>
      <c r="D16" t="s">
        <v>290</v>
      </c>
      <c r="E16" t="s">
        <v>291</v>
      </c>
      <c r="G16" t="s">
        <v>292</v>
      </c>
      <c r="I16" t="s">
        <v>293</v>
      </c>
      <c r="K16" t="s">
        <v>294</v>
      </c>
      <c r="L16" t="s">
        <v>295</v>
      </c>
      <c r="M16" t="s">
        <v>61</v>
      </c>
      <c r="N16" t="s">
        <v>66</v>
      </c>
      <c r="O16" t="s">
        <v>243</v>
      </c>
      <c r="P16" t="s">
        <v>50</v>
      </c>
      <c r="AE16">
        <v>43.465257999999999</v>
      </c>
      <c r="AF16">
        <v>43.595716000000003</v>
      </c>
    </row>
    <row r="17" spans="1:32" x14ac:dyDescent="0.25">
      <c r="A17" t="str">
        <f>"70000001020470827"</f>
        <v>70000001020470827</v>
      </c>
      <c r="B17" t="s">
        <v>298</v>
      </c>
      <c r="C17" t="s">
        <v>296</v>
      </c>
      <c r="D17" t="s">
        <v>297</v>
      </c>
      <c r="E17" t="s">
        <v>299</v>
      </c>
      <c r="G17" t="s">
        <v>300</v>
      </c>
      <c r="H17">
        <v>238460</v>
      </c>
      <c r="I17" t="s">
        <v>301</v>
      </c>
      <c r="K17" t="s">
        <v>302</v>
      </c>
      <c r="L17" t="s">
        <v>303</v>
      </c>
      <c r="M17" t="s">
        <v>39</v>
      </c>
      <c r="N17" t="s">
        <v>48</v>
      </c>
      <c r="O17" t="s">
        <v>304</v>
      </c>
      <c r="P17" t="s">
        <v>62</v>
      </c>
      <c r="U17" t="s">
        <v>305</v>
      </c>
      <c r="V17" t="s">
        <v>306</v>
      </c>
      <c r="AE17">
        <v>54.554786999999997</v>
      </c>
      <c r="AF17">
        <v>20.278616</v>
      </c>
    </row>
    <row r="18" spans="1:32" x14ac:dyDescent="0.25">
      <c r="A18" t="str">
        <f>"8585515070698783"</f>
        <v>8585515070698783</v>
      </c>
      <c r="B18" t="s">
        <v>311</v>
      </c>
      <c r="C18" t="s">
        <v>308</v>
      </c>
      <c r="D18" t="s">
        <v>309</v>
      </c>
      <c r="E18" t="s">
        <v>310</v>
      </c>
      <c r="G18" t="s">
        <v>94</v>
      </c>
      <c r="H18">
        <v>249200</v>
      </c>
      <c r="I18" t="s">
        <v>312</v>
      </c>
      <c r="J18" t="s">
        <v>312</v>
      </c>
      <c r="K18" t="s">
        <v>313</v>
      </c>
      <c r="L18" t="s">
        <v>314</v>
      </c>
      <c r="M18" t="s">
        <v>39</v>
      </c>
      <c r="N18" t="s">
        <v>40</v>
      </c>
      <c r="O18" t="s">
        <v>41</v>
      </c>
      <c r="P18" t="s">
        <v>47</v>
      </c>
      <c r="AE18">
        <v>54.472982000000002</v>
      </c>
      <c r="AF18">
        <v>36.049323999999999</v>
      </c>
    </row>
    <row r="19" spans="1:32" x14ac:dyDescent="0.25">
      <c r="A19" t="str">
        <f>"13370589674734021"</f>
        <v>13370589674734021</v>
      </c>
      <c r="B19" t="s">
        <v>315</v>
      </c>
      <c r="C19" t="s">
        <v>316</v>
      </c>
      <c r="D19" t="s">
        <v>317</v>
      </c>
      <c r="E19" t="s">
        <v>318</v>
      </c>
      <c r="G19" t="s">
        <v>319</v>
      </c>
      <c r="J19" t="s">
        <v>320</v>
      </c>
      <c r="K19" t="s">
        <v>321</v>
      </c>
      <c r="L19" t="s">
        <v>322</v>
      </c>
      <c r="M19" t="s">
        <v>89</v>
      </c>
      <c r="N19" t="s">
        <v>229</v>
      </c>
      <c r="O19" t="s">
        <v>323</v>
      </c>
      <c r="P19" t="s">
        <v>47</v>
      </c>
      <c r="Q19">
        <v>79147891000</v>
      </c>
      <c r="AE19">
        <v>52.952306999999998</v>
      </c>
      <c r="AF19">
        <v>158.244697</v>
      </c>
    </row>
    <row r="20" spans="1:32" x14ac:dyDescent="0.25">
      <c r="A20" t="str">
        <f>"70000001022152572"</f>
        <v>70000001022152572</v>
      </c>
      <c r="B20" t="s">
        <v>327</v>
      </c>
      <c r="C20" t="s">
        <v>324</v>
      </c>
      <c r="D20" t="s">
        <v>325</v>
      </c>
      <c r="E20" t="s">
        <v>326</v>
      </c>
      <c r="G20" t="s">
        <v>328</v>
      </c>
      <c r="J20" t="s">
        <v>329</v>
      </c>
      <c r="K20" t="s">
        <v>330</v>
      </c>
      <c r="L20" t="s">
        <v>331</v>
      </c>
      <c r="M20" t="s">
        <v>43</v>
      </c>
      <c r="N20" t="s">
        <v>98</v>
      </c>
      <c r="O20" t="s">
        <v>70</v>
      </c>
      <c r="P20" t="s">
        <v>54</v>
      </c>
      <c r="U20" t="s">
        <v>332</v>
      </c>
      <c r="V20" t="s">
        <v>333</v>
      </c>
      <c r="AE20">
        <v>44.230049999999999</v>
      </c>
      <c r="AF20">
        <v>42.055373000000003</v>
      </c>
    </row>
    <row r="21" spans="1:32" x14ac:dyDescent="0.25">
      <c r="A21" t="str">
        <f>"12103952279535871"</f>
        <v>12103952279535871</v>
      </c>
      <c r="B21" t="s">
        <v>337</v>
      </c>
      <c r="C21" t="s">
        <v>335</v>
      </c>
      <c r="D21" t="s">
        <v>336</v>
      </c>
      <c r="E21" t="s">
        <v>338</v>
      </c>
      <c r="G21" t="s">
        <v>139</v>
      </c>
      <c r="H21">
        <v>652600</v>
      </c>
      <c r="I21" t="s">
        <v>339</v>
      </c>
      <c r="K21" t="s">
        <v>340</v>
      </c>
      <c r="M21" t="s">
        <v>39</v>
      </c>
      <c r="N21" t="s">
        <v>40</v>
      </c>
      <c r="O21" t="s">
        <v>41</v>
      </c>
      <c r="P21" t="s">
        <v>47</v>
      </c>
      <c r="AE21">
        <v>54.416533999999999</v>
      </c>
      <c r="AF21">
        <v>86.309312000000006</v>
      </c>
    </row>
    <row r="22" spans="1:32" x14ac:dyDescent="0.25">
      <c r="A22" t="str">
        <f>"8163302605586498"</f>
        <v>8163302605586498</v>
      </c>
      <c r="B22" t="s">
        <v>348</v>
      </c>
      <c r="C22" t="s">
        <v>347</v>
      </c>
      <c r="D22" t="s">
        <v>349</v>
      </c>
      <c r="E22" t="s">
        <v>350</v>
      </c>
      <c r="F22" t="s">
        <v>78</v>
      </c>
      <c r="G22" t="s">
        <v>351</v>
      </c>
      <c r="H22">
        <v>610017</v>
      </c>
      <c r="I22" t="s">
        <v>352</v>
      </c>
      <c r="K22" t="s">
        <v>353</v>
      </c>
      <c r="L22" t="s">
        <v>354</v>
      </c>
      <c r="M22" t="s">
        <v>55</v>
      </c>
      <c r="N22" t="s">
        <v>59</v>
      </c>
      <c r="O22" t="s">
        <v>41</v>
      </c>
      <c r="P22" t="s">
        <v>47</v>
      </c>
      <c r="R22" t="s">
        <v>355</v>
      </c>
      <c r="V22" t="s">
        <v>356</v>
      </c>
      <c r="AE22">
        <v>58.597304999999999</v>
      </c>
      <c r="AF22">
        <v>49.652030000000003</v>
      </c>
    </row>
    <row r="23" spans="1:32" x14ac:dyDescent="0.25">
      <c r="A23" t="str">
        <f>"4785602885058565"</f>
        <v>4785602885058565</v>
      </c>
      <c r="B23" t="s">
        <v>358</v>
      </c>
      <c r="C23" t="s">
        <v>357</v>
      </c>
      <c r="D23" t="s">
        <v>359</v>
      </c>
      <c r="E23" t="s">
        <v>360</v>
      </c>
      <c r="F23" t="s">
        <v>361</v>
      </c>
      <c r="G23" t="s">
        <v>362</v>
      </c>
      <c r="H23">
        <v>156013</v>
      </c>
      <c r="I23" t="s">
        <v>363</v>
      </c>
      <c r="K23" t="s">
        <v>364</v>
      </c>
      <c r="L23" t="s">
        <v>365</v>
      </c>
      <c r="M23" t="s">
        <v>39</v>
      </c>
      <c r="N23" t="s">
        <v>40</v>
      </c>
      <c r="O23" t="s">
        <v>41</v>
      </c>
      <c r="P23" t="s">
        <v>47</v>
      </c>
      <c r="V23" t="s">
        <v>366</v>
      </c>
      <c r="AE23">
        <v>57.787954999999997</v>
      </c>
      <c r="AF23">
        <v>40.964517999999998</v>
      </c>
    </row>
    <row r="24" spans="1:32" x14ac:dyDescent="0.25">
      <c r="A24" t="str">
        <f>"10415102419274014"</f>
        <v>10415102419274014</v>
      </c>
      <c r="B24" t="s">
        <v>334</v>
      </c>
      <c r="C24" t="s">
        <v>368</v>
      </c>
      <c r="D24" t="s">
        <v>369</v>
      </c>
      <c r="E24" t="s">
        <v>370</v>
      </c>
      <c r="G24" t="s">
        <v>73</v>
      </c>
      <c r="I24" t="s">
        <v>371</v>
      </c>
      <c r="K24" t="s">
        <v>372</v>
      </c>
      <c r="L24" t="s">
        <v>373</v>
      </c>
      <c r="M24" t="s">
        <v>39</v>
      </c>
      <c r="N24" t="s">
        <v>40</v>
      </c>
      <c r="O24" t="s">
        <v>41</v>
      </c>
      <c r="P24" t="s">
        <v>47</v>
      </c>
      <c r="AE24">
        <v>44.871580000000002</v>
      </c>
      <c r="AF24">
        <v>38.139859999999999</v>
      </c>
    </row>
    <row r="25" spans="1:32" x14ac:dyDescent="0.25">
      <c r="A25" t="str">
        <f>"70000001022894482"</f>
        <v>70000001022894482</v>
      </c>
      <c r="B25" t="s">
        <v>109</v>
      </c>
      <c r="C25" t="s">
        <v>374</v>
      </c>
      <c r="D25" t="s">
        <v>375</v>
      </c>
      <c r="E25" t="s">
        <v>376</v>
      </c>
      <c r="G25" t="s">
        <v>377</v>
      </c>
      <c r="I25" t="s">
        <v>378</v>
      </c>
      <c r="J25" t="s">
        <v>379</v>
      </c>
      <c r="K25" t="s">
        <v>380</v>
      </c>
      <c r="L25" t="s">
        <v>381</v>
      </c>
      <c r="M25" t="s">
        <v>57</v>
      </c>
      <c r="N25" t="s">
        <v>154</v>
      </c>
      <c r="O25" t="s">
        <v>153</v>
      </c>
      <c r="P25" t="s">
        <v>63</v>
      </c>
      <c r="Q25" t="s">
        <v>382</v>
      </c>
      <c r="R25">
        <v>79233097775</v>
      </c>
      <c r="T25" t="s">
        <v>383</v>
      </c>
      <c r="U25" t="s">
        <v>384</v>
      </c>
      <c r="V25" t="s">
        <v>385</v>
      </c>
      <c r="W25" t="s">
        <v>102</v>
      </c>
      <c r="X25" t="s">
        <v>103</v>
      </c>
      <c r="Y25" t="s">
        <v>104</v>
      </c>
      <c r="AE25">
        <v>56.263767000000001</v>
      </c>
      <c r="AF25">
        <v>90.493598000000006</v>
      </c>
    </row>
    <row r="26" spans="1:32" x14ac:dyDescent="0.25">
      <c r="A26" t="str">
        <f>"70000001027814109"</f>
        <v>70000001027814109</v>
      </c>
      <c r="B26" t="s">
        <v>392</v>
      </c>
      <c r="C26" t="s">
        <v>389</v>
      </c>
      <c r="D26" t="s">
        <v>390</v>
      </c>
      <c r="E26" t="s">
        <v>391</v>
      </c>
      <c r="G26" t="s">
        <v>393</v>
      </c>
      <c r="H26">
        <v>641310</v>
      </c>
      <c r="I26" t="s">
        <v>394</v>
      </c>
      <c r="K26" t="s">
        <v>395</v>
      </c>
      <c r="L26" t="s">
        <v>396</v>
      </c>
      <c r="M26" t="s">
        <v>45</v>
      </c>
      <c r="N26" t="s">
        <v>80</v>
      </c>
      <c r="O26" t="s">
        <v>85</v>
      </c>
      <c r="U26" t="s">
        <v>397</v>
      </c>
      <c r="V26" t="s">
        <v>398</v>
      </c>
      <c r="AE26">
        <v>55.345323999999998</v>
      </c>
      <c r="AF26">
        <v>65.333055999999999</v>
      </c>
    </row>
    <row r="27" spans="1:32" x14ac:dyDescent="0.25">
      <c r="A27" t="str">
        <f>"10274364930916612"</f>
        <v>10274364930916612</v>
      </c>
      <c r="B27" t="s">
        <v>400</v>
      </c>
      <c r="C27" t="s">
        <v>399</v>
      </c>
      <c r="D27" t="s">
        <v>401</v>
      </c>
      <c r="E27" t="s">
        <v>402</v>
      </c>
      <c r="F27" t="s">
        <v>286</v>
      </c>
      <c r="G27" t="s">
        <v>403</v>
      </c>
      <c r="H27">
        <v>305035</v>
      </c>
      <c r="I27" t="s">
        <v>404</v>
      </c>
      <c r="K27" t="s">
        <v>405</v>
      </c>
      <c r="L27" t="s">
        <v>406</v>
      </c>
      <c r="M27" t="s">
        <v>43</v>
      </c>
      <c r="N27" t="s">
        <v>64</v>
      </c>
      <c r="O27" t="s">
        <v>121</v>
      </c>
      <c r="P27" t="s">
        <v>42</v>
      </c>
      <c r="U27" t="s">
        <v>407</v>
      </c>
      <c r="V27" t="s">
        <v>408</v>
      </c>
      <c r="W27" t="s">
        <v>409</v>
      </c>
      <c r="AE27">
        <v>51.722752999999997</v>
      </c>
      <c r="AF27">
        <v>36.171621999999999</v>
      </c>
    </row>
    <row r="28" spans="1:32" x14ac:dyDescent="0.25">
      <c r="A28" t="str">
        <f>"5348552838651804"</f>
        <v>5348552838651804</v>
      </c>
      <c r="B28" t="s">
        <v>412</v>
      </c>
      <c r="C28" t="s">
        <v>410</v>
      </c>
      <c r="D28" t="s">
        <v>411</v>
      </c>
      <c r="E28" t="s">
        <v>413</v>
      </c>
      <c r="G28" t="s">
        <v>414</v>
      </c>
      <c r="H28">
        <v>188640</v>
      </c>
      <c r="J28" t="s">
        <v>415</v>
      </c>
      <c r="K28" t="s">
        <v>416</v>
      </c>
      <c r="L28" t="s">
        <v>417</v>
      </c>
      <c r="M28" t="s">
        <v>57</v>
      </c>
      <c r="N28" t="s">
        <v>99</v>
      </c>
      <c r="O28" t="s">
        <v>150</v>
      </c>
      <c r="P28" t="s">
        <v>47</v>
      </c>
      <c r="V28" t="s">
        <v>418</v>
      </c>
      <c r="AE28">
        <v>60.014826999999997</v>
      </c>
      <c r="AF28">
        <v>30.648050999999999</v>
      </c>
    </row>
    <row r="29" spans="1:32" x14ac:dyDescent="0.25">
      <c r="A29" t="str">
        <f>"70000001026581629"</f>
        <v>70000001026581629</v>
      </c>
      <c r="B29" t="s">
        <v>420</v>
      </c>
      <c r="C29" t="s">
        <v>419</v>
      </c>
      <c r="D29" t="s">
        <v>411</v>
      </c>
      <c r="E29" t="s">
        <v>419</v>
      </c>
      <c r="G29" t="s">
        <v>421</v>
      </c>
      <c r="H29">
        <v>194292</v>
      </c>
      <c r="I29" t="s">
        <v>422</v>
      </c>
      <c r="K29" t="s">
        <v>423</v>
      </c>
      <c r="L29" t="s">
        <v>424</v>
      </c>
      <c r="M29" t="s">
        <v>45</v>
      </c>
      <c r="N29" t="s">
        <v>65</v>
      </c>
      <c r="O29" t="s">
        <v>91</v>
      </c>
      <c r="P29" t="s">
        <v>54</v>
      </c>
      <c r="T29" t="s">
        <v>425</v>
      </c>
      <c r="U29" t="s">
        <v>426</v>
      </c>
      <c r="V29" t="s">
        <v>427</v>
      </c>
      <c r="AE29">
        <v>60.077455999999998</v>
      </c>
      <c r="AF29">
        <v>30.377513</v>
      </c>
    </row>
    <row r="30" spans="1:32" x14ac:dyDescent="0.25">
      <c r="A30" t="str">
        <f>"7881827628876886"</f>
        <v>7881827628876886</v>
      </c>
      <c r="B30" t="s">
        <v>429</v>
      </c>
      <c r="C30" t="s">
        <v>430</v>
      </c>
      <c r="D30" t="s">
        <v>431</v>
      </c>
      <c r="E30" t="s">
        <v>432</v>
      </c>
      <c r="G30" t="s">
        <v>433</v>
      </c>
      <c r="I30" t="s">
        <v>434</v>
      </c>
      <c r="K30" t="s">
        <v>435</v>
      </c>
      <c r="L30" t="s">
        <v>436</v>
      </c>
      <c r="M30" t="s">
        <v>39</v>
      </c>
      <c r="N30" t="s">
        <v>51</v>
      </c>
      <c r="O30" t="s">
        <v>41</v>
      </c>
      <c r="P30" t="s">
        <v>113</v>
      </c>
      <c r="V30" t="s">
        <v>437</v>
      </c>
      <c r="AE30">
        <v>52.620249999999999</v>
      </c>
      <c r="AF30">
        <v>39.743523000000003</v>
      </c>
    </row>
    <row r="31" spans="1:32" x14ac:dyDescent="0.25">
      <c r="A31" t="str">
        <f>"70000001024101581"</f>
        <v>70000001024101581</v>
      </c>
      <c r="B31" t="s">
        <v>442</v>
      </c>
      <c r="C31" t="s">
        <v>439</v>
      </c>
      <c r="D31" t="s">
        <v>440</v>
      </c>
      <c r="E31" t="s">
        <v>441</v>
      </c>
      <c r="G31" t="s">
        <v>190</v>
      </c>
      <c r="I31" t="s">
        <v>443</v>
      </c>
      <c r="K31" t="s">
        <v>444</v>
      </c>
      <c r="L31" t="s">
        <v>445</v>
      </c>
      <c r="M31" t="s">
        <v>89</v>
      </c>
      <c r="N31" t="s">
        <v>271</v>
      </c>
      <c r="O31" t="s">
        <v>446</v>
      </c>
      <c r="P31" t="s">
        <v>47</v>
      </c>
      <c r="AE31">
        <v>59.565303999999998</v>
      </c>
      <c r="AF31">
        <v>150.80528200000001</v>
      </c>
    </row>
    <row r="32" spans="1:32" x14ac:dyDescent="0.25">
      <c r="A32" t="str">
        <f>"4504127908364607"</f>
        <v>4504127908364607</v>
      </c>
      <c r="B32" t="s">
        <v>218</v>
      </c>
      <c r="C32" t="s">
        <v>447</v>
      </c>
      <c r="D32" t="s">
        <v>448</v>
      </c>
      <c r="E32" t="s">
        <v>449</v>
      </c>
      <c r="G32" t="s">
        <v>450</v>
      </c>
      <c r="H32">
        <v>143900</v>
      </c>
      <c r="I32" t="s">
        <v>451</v>
      </c>
      <c r="J32" t="s">
        <v>452</v>
      </c>
      <c r="K32" t="s">
        <v>453</v>
      </c>
      <c r="L32" t="s">
        <v>454</v>
      </c>
      <c r="M32" t="s">
        <v>76</v>
      </c>
      <c r="N32" t="s">
        <v>455</v>
      </c>
      <c r="O32" t="s">
        <v>41</v>
      </c>
      <c r="P32" t="s">
        <v>50</v>
      </c>
      <c r="U32" t="s">
        <v>456</v>
      </c>
      <c r="V32" t="s">
        <v>457</v>
      </c>
      <c r="AE32">
        <v>55.787931</v>
      </c>
      <c r="AF32">
        <v>37.960313999999997</v>
      </c>
    </row>
    <row r="33" spans="1:32" x14ac:dyDescent="0.25">
      <c r="A33" t="str">
        <f>"70000001036677020"</f>
        <v>70000001036677020</v>
      </c>
      <c r="B33" t="s">
        <v>460</v>
      </c>
      <c r="C33" t="s">
        <v>458</v>
      </c>
      <c r="D33" t="s">
        <v>448</v>
      </c>
      <c r="E33" t="s">
        <v>458</v>
      </c>
      <c r="G33" t="s">
        <v>459</v>
      </c>
      <c r="H33">
        <v>105173</v>
      </c>
      <c r="I33" t="s">
        <v>461</v>
      </c>
      <c r="K33" t="s">
        <v>462</v>
      </c>
      <c r="L33" t="s">
        <v>463</v>
      </c>
      <c r="M33" t="s">
        <v>77</v>
      </c>
      <c r="N33" t="s">
        <v>120</v>
      </c>
      <c r="O33" t="s">
        <v>137</v>
      </c>
      <c r="P33" t="s">
        <v>90</v>
      </c>
      <c r="V33" t="s">
        <v>464</v>
      </c>
      <c r="W33" t="s">
        <v>465</v>
      </c>
      <c r="AE33">
        <v>55.821941000000002</v>
      </c>
      <c r="AF33">
        <v>37.869109000000002</v>
      </c>
    </row>
    <row r="34" spans="1:32" x14ac:dyDescent="0.25">
      <c r="A34" t="str">
        <f>"70000001030944191"</f>
        <v>70000001030944191</v>
      </c>
      <c r="B34" t="s">
        <v>468</v>
      </c>
      <c r="C34" t="s">
        <v>469</v>
      </c>
      <c r="D34" t="s">
        <v>470</v>
      </c>
      <c r="E34" t="s">
        <v>471</v>
      </c>
      <c r="G34" t="s">
        <v>472</v>
      </c>
      <c r="I34" t="s">
        <v>473</v>
      </c>
      <c r="K34" t="s">
        <v>474</v>
      </c>
      <c r="L34" t="s">
        <v>475</v>
      </c>
      <c r="M34" t="s">
        <v>39</v>
      </c>
      <c r="N34" t="s">
        <v>40</v>
      </c>
      <c r="O34" t="s">
        <v>41</v>
      </c>
      <c r="P34" t="s">
        <v>47</v>
      </c>
      <c r="AE34">
        <v>67.563830999999993</v>
      </c>
      <c r="AF34">
        <v>33.434578000000002</v>
      </c>
    </row>
    <row r="35" spans="1:32" x14ac:dyDescent="0.25">
      <c r="A35" t="str">
        <f>"70000001034179548"</f>
        <v>70000001034179548</v>
      </c>
      <c r="B35" t="s">
        <v>480</v>
      </c>
      <c r="C35" t="s">
        <v>477</v>
      </c>
      <c r="D35" t="s">
        <v>478</v>
      </c>
      <c r="E35" t="s">
        <v>479</v>
      </c>
      <c r="G35" t="s">
        <v>481</v>
      </c>
      <c r="I35" t="s">
        <v>482</v>
      </c>
      <c r="K35" t="s">
        <v>483</v>
      </c>
      <c r="L35" t="s">
        <v>484</v>
      </c>
      <c r="M35" t="s">
        <v>55</v>
      </c>
      <c r="N35" t="s">
        <v>485</v>
      </c>
      <c r="O35" t="s">
        <v>115</v>
      </c>
      <c r="P35" t="s">
        <v>42</v>
      </c>
      <c r="T35" t="s">
        <v>486</v>
      </c>
      <c r="U35" t="s">
        <v>487</v>
      </c>
      <c r="V35" t="s">
        <v>488</v>
      </c>
      <c r="AE35">
        <v>67.648186999999993</v>
      </c>
      <c r="AF35">
        <v>53.166353999999998</v>
      </c>
    </row>
    <row r="36" spans="1:32" x14ac:dyDescent="0.25">
      <c r="A36" t="str">
        <f>"70000001023587638"</f>
        <v>70000001023587638</v>
      </c>
      <c r="B36" t="s">
        <v>124</v>
      </c>
      <c r="C36" t="s">
        <v>489</v>
      </c>
      <c r="D36" t="s">
        <v>490</v>
      </c>
      <c r="E36" t="s">
        <v>491</v>
      </c>
      <c r="G36" t="s">
        <v>492</v>
      </c>
      <c r="I36" t="s">
        <v>493</v>
      </c>
      <c r="K36" t="s">
        <v>494</v>
      </c>
      <c r="L36" t="s">
        <v>495</v>
      </c>
      <c r="M36" t="s">
        <v>45</v>
      </c>
      <c r="N36" t="s">
        <v>80</v>
      </c>
      <c r="O36" t="s">
        <v>56</v>
      </c>
      <c r="AE36">
        <v>55.400277000000003</v>
      </c>
      <c r="AF36">
        <v>43.814743999999997</v>
      </c>
    </row>
    <row r="37" spans="1:32" x14ac:dyDescent="0.25">
      <c r="A37" t="str">
        <f>"10837314884337975"</f>
        <v>10837314884337975</v>
      </c>
      <c r="B37" t="s">
        <v>499</v>
      </c>
      <c r="C37" t="s">
        <v>496</v>
      </c>
      <c r="D37" t="s">
        <v>497</v>
      </c>
      <c r="E37" t="s">
        <v>498</v>
      </c>
      <c r="G37" t="s">
        <v>500</v>
      </c>
      <c r="H37">
        <v>173007</v>
      </c>
      <c r="I37" t="s">
        <v>501</v>
      </c>
      <c r="K37" t="s">
        <v>502</v>
      </c>
      <c r="L37" t="s">
        <v>503</v>
      </c>
      <c r="M37" t="s">
        <v>76</v>
      </c>
      <c r="N37" t="s">
        <v>135</v>
      </c>
      <c r="O37" t="s">
        <v>41</v>
      </c>
      <c r="P37" t="s">
        <v>47</v>
      </c>
      <c r="T37" t="s">
        <v>504</v>
      </c>
      <c r="U37" t="s">
        <v>505</v>
      </c>
      <c r="V37" t="s">
        <v>506</v>
      </c>
      <c r="AE37">
        <v>58.523736999999997</v>
      </c>
      <c r="AF37">
        <v>31.265595999999999</v>
      </c>
    </row>
    <row r="38" spans="1:32" x14ac:dyDescent="0.25">
      <c r="A38" t="str">
        <f>"141265769346354"</f>
        <v>141265769346354</v>
      </c>
      <c r="B38" t="s">
        <v>507</v>
      </c>
      <c r="C38" t="s">
        <v>508</v>
      </c>
      <c r="D38" t="s">
        <v>509</v>
      </c>
      <c r="E38" t="s">
        <v>510</v>
      </c>
      <c r="G38" t="s">
        <v>511</v>
      </c>
      <c r="H38">
        <v>633000</v>
      </c>
      <c r="I38" t="s">
        <v>512</v>
      </c>
      <c r="K38" t="s">
        <v>513</v>
      </c>
      <c r="L38" t="s">
        <v>514</v>
      </c>
      <c r="M38" t="s">
        <v>39</v>
      </c>
      <c r="N38" t="s">
        <v>51</v>
      </c>
      <c r="O38" t="s">
        <v>84</v>
      </c>
      <c r="U38" t="s">
        <v>515</v>
      </c>
      <c r="V38" t="s">
        <v>516</v>
      </c>
      <c r="AE38">
        <v>54.787295999999998</v>
      </c>
      <c r="AF38">
        <v>83.102310000000003</v>
      </c>
    </row>
    <row r="39" spans="1:32" x14ac:dyDescent="0.25">
      <c r="A39" t="str">
        <f>"70000001037749384"</f>
        <v>70000001037749384</v>
      </c>
      <c r="B39" t="s">
        <v>520</v>
      </c>
      <c r="C39" t="s">
        <v>518</v>
      </c>
      <c r="D39" t="s">
        <v>519</v>
      </c>
      <c r="E39" t="s">
        <v>521</v>
      </c>
      <c r="I39" t="s">
        <v>522</v>
      </c>
      <c r="J39" t="s">
        <v>523</v>
      </c>
      <c r="K39" t="s">
        <v>524</v>
      </c>
      <c r="L39" t="s">
        <v>525</v>
      </c>
      <c r="M39" t="s">
        <v>39</v>
      </c>
      <c r="N39" t="s">
        <v>51</v>
      </c>
    </row>
    <row r="40" spans="1:32" x14ac:dyDescent="0.25">
      <c r="A40" t="str">
        <f>"6755927722033468"</f>
        <v>6755927722033468</v>
      </c>
      <c r="B40" t="s">
        <v>529</v>
      </c>
      <c r="C40" t="s">
        <v>526</v>
      </c>
      <c r="D40" t="s">
        <v>527</v>
      </c>
      <c r="E40" t="s">
        <v>528</v>
      </c>
      <c r="F40" t="s">
        <v>74</v>
      </c>
      <c r="G40" t="s">
        <v>438</v>
      </c>
      <c r="H40">
        <v>460026</v>
      </c>
      <c r="K40" t="s">
        <v>530</v>
      </c>
      <c r="L40" t="s">
        <v>531</v>
      </c>
      <c r="M40" t="s">
        <v>228</v>
      </c>
      <c r="N40" t="s">
        <v>387</v>
      </c>
      <c r="O40" t="s">
        <v>82</v>
      </c>
      <c r="P40" t="s">
        <v>50</v>
      </c>
      <c r="AE40">
        <v>51.787582</v>
      </c>
      <c r="AF40">
        <v>55.122230000000002</v>
      </c>
    </row>
    <row r="41" spans="1:32" x14ac:dyDescent="0.25">
      <c r="A41" t="str">
        <f>"70000001030495507"</f>
        <v>70000001030495507</v>
      </c>
      <c r="B41" t="s">
        <v>536</v>
      </c>
      <c r="C41" t="s">
        <v>533</v>
      </c>
      <c r="D41" t="s">
        <v>534</v>
      </c>
      <c r="E41" t="s">
        <v>535</v>
      </c>
      <c r="G41" t="s">
        <v>537</v>
      </c>
      <c r="I41" t="s">
        <v>538</v>
      </c>
      <c r="K41" t="s">
        <v>539</v>
      </c>
      <c r="L41" t="s">
        <v>540</v>
      </c>
      <c r="M41" t="s">
        <v>39</v>
      </c>
      <c r="N41" t="s">
        <v>40</v>
      </c>
      <c r="O41" t="s">
        <v>41</v>
      </c>
      <c r="AE41">
        <v>52.411940000000001</v>
      </c>
      <c r="AF41">
        <v>37.581167999999998</v>
      </c>
    </row>
    <row r="42" spans="1:32" x14ac:dyDescent="0.25">
      <c r="A42" t="str">
        <f>"5911502791916895"</f>
        <v>5911502791916895</v>
      </c>
      <c r="B42" t="s">
        <v>542</v>
      </c>
      <c r="C42" t="s">
        <v>541</v>
      </c>
      <c r="D42" t="s">
        <v>543</v>
      </c>
      <c r="E42" t="s">
        <v>544</v>
      </c>
      <c r="G42" t="s">
        <v>545</v>
      </c>
      <c r="H42">
        <v>442780</v>
      </c>
      <c r="I42" t="s">
        <v>546</v>
      </c>
      <c r="K42" t="s">
        <v>547</v>
      </c>
      <c r="M42" t="s">
        <v>45</v>
      </c>
      <c r="N42" t="s">
        <v>80</v>
      </c>
      <c r="O42" t="s">
        <v>85</v>
      </c>
      <c r="P42" t="s">
        <v>52</v>
      </c>
      <c r="AE42">
        <v>53.309761000000002</v>
      </c>
      <c r="AF42">
        <v>45.040309999999998</v>
      </c>
    </row>
    <row r="43" spans="1:32" x14ac:dyDescent="0.25">
      <c r="A43" t="str">
        <f>"14355752093221051"</f>
        <v>14355752093221051</v>
      </c>
      <c r="B43" t="s">
        <v>552</v>
      </c>
      <c r="C43" t="s">
        <v>549</v>
      </c>
      <c r="D43" t="s">
        <v>550</v>
      </c>
      <c r="E43" t="s">
        <v>551</v>
      </c>
      <c r="G43" t="s">
        <v>517</v>
      </c>
      <c r="H43">
        <v>618419</v>
      </c>
      <c r="I43" t="s">
        <v>553</v>
      </c>
      <c r="K43" t="s">
        <v>554</v>
      </c>
      <c r="L43" t="s">
        <v>555</v>
      </c>
      <c r="M43" t="s">
        <v>45</v>
      </c>
      <c r="N43" t="s">
        <v>100</v>
      </c>
      <c r="O43" t="s">
        <v>112</v>
      </c>
      <c r="AE43">
        <v>59.408192999999997</v>
      </c>
      <c r="AF43">
        <v>56.822991999999999</v>
      </c>
    </row>
    <row r="44" spans="1:32" x14ac:dyDescent="0.25">
      <c r="A44" t="str">
        <f>"3518965489866815"</f>
        <v>3518965489866815</v>
      </c>
      <c r="B44" t="s">
        <v>272</v>
      </c>
      <c r="C44" t="s">
        <v>557</v>
      </c>
      <c r="D44" t="s">
        <v>558</v>
      </c>
      <c r="E44" t="s">
        <v>559</v>
      </c>
      <c r="G44" t="s">
        <v>122</v>
      </c>
      <c r="H44">
        <v>692760</v>
      </c>
      <c r="I44" t="s">
        <v>560</v>
      </c>
      <c r="K44" t="s">
        <v>561</v>
      </c>
      <c r="L44" t="s">
        <v>562</v>
      </c>
      <c r="M44" t="s">
        <v>39</v>
      </c>
      <c r="N44" t="s">
        <v>40</v>
      </c>
      <c r="O44" t="s">
        <v>41</v>
      </c>
      <c r="P44" t="s">
        <v>47</v>
      </c>
      <c r="Q44">
        <v>79140702800</v>
      </c>
      <c r="AE44">
        <v>43.352640999999998</v>
      </c>
      <c r="AF44">
        <v>132.17874499999999</v>
      </c>
    </row>
    <row r="45" spans="1:32" x14ac:dyDescent="0.25">
      <c r="A45" t="str">
        <f>"70000001030945754"</f>
        <v>70000001030945754</v>
      </c>
      <c r="B45" t="s">
        <v>565</v>
      </c>
      <c r="C45" t="s">
        <v>563</v>
      </c>
      <c r="D45" t="s">
        <v>367</v>
      </c>
      <c r="E45" t="s">
        <v>564</v>
      </c>
      <c r="G45" t="s">
        <v>566</v>
      </c>
      <c r="K45" t="s">
        <v>567</v>
      </c>
      <c r="L45" t="s">
        <v>568</v>
      </c>
      <c r="M45" t="s">
        <v>39</v>
      </c>
      <c r="N45" t="s">
        <v>40</v>
      </c>
      <c r="O45" t="s">
        <v>41</v>
      </c>
      <c r="AE45">
        <v>57.341552</v>
      </c>
      <c r="AF45">
        <v>28.364585999999999</v>
      </c>
    </row>
    <row r="46" spans="1:32" x14ac:dyDescent="0.25">
      <c r="A46" t="str">
        <f>"70000001030308957"</f>
        <v>70000001030308957</v>
      </c>
      <c r="B46" t="s">
        <v>572</v>
      </c>
      <c r="C46" t="s">
        <v>569</v>
      </c>
      <c r="D46" t="s">
        <v>570</v>
      </c>
      <c r="E46" t="s">
        <v>571</v>
      </c>
      <c r="G46" t="s">
        <v>573</v>
      </c>
      <c r="H46">
        <v>385200</v>
      </c>
      <c r="J46" t="s">
        <v>574</v>
      </c>
      <c r="K46" t="s">
        <v>575</v>
      </c>
      <c r="L46" t="s">
        <v>576</v>
      </c>
      <c r="M46" t="s">
        <v>45</v>
      </c>
      <c r="N46" t="s">
        <v>80</v>
      </c>
      <c r="O46" t="s">
        <v>85</v>
      </c>
      <c r="Q46">
        <v>79184226217</v>
      </c>
      <c r="AE46">
        <v>44.884056000000001</v>
      </c>
      <c r="AF46">
        <v>39.192394999999998</v>
      </c>
    </row>
    <row r="47" spans="1:32" x14ac:dyDescent="0.25">
      <c r="A47" t="str">
        <f>"3800440466571321"</f>
        <v>3800440466571321</v>
      </c>
      <c r="B47" t="s">
        <v>580</v>
      </c>
      <c r="C47" t="s">
        <v>577</v>
      </c>
      <c r="D47" t="s">
        <v>578</v>
      </c>
      <c r="E47" t="s">
        <v>579</v>
      </c>
      <c r="G47" t="s">
        <v>581</v>
      </c>
      <c r="H47">
        <v>649002</v>
      </c>
      <c r="I47" t="s">
        <v>582</v>
      </c>
      <c r="J47" t="s">
        <v>583</v>
      </c>
      <c r="K47" t="s">
        <v>584</v>
      </c>
      <c r="L47" t="s">
        <v>585</v>
      </c>
      <c r="M47" t="s">
        <v>39</v>
      </c>
      <c r="N47" t="s">
        <v>40</v>
      </c>
      <c r="O47" t="s">
        <v>41</v>
      </c>
      <c r="P47" t="s">
        <v>47</v>
      </c>
      <c r="Q47">
        <v>79136939553</v>
      </c>
      <c r="V47" t="s">
        <v>586</v>
      </c>
      <c r="AE47">
        <v>51.973624999999998</v>
      </c>
      <c r="AF47">
        <v>85.900172999999995</v>
      </c>
    </row>
    <row r="48" spans="1:32" x14ac:dyDescent="0.25">
      <c r="A48" t="str">
        <f>"3659702978220916"</f>
        <v>3659702978220916</v>
      </c>
      <c r="B48" t="s">
        <v>587</v>
      </c>
      <c r="C48" t="s">
        <v>588</v>
      </c>
      <c r="D48" t="s">
        <v>589</v>
      </c>
      <c r="E48" t="s">
        <v>590</v>
      </c>
      <c r="G48" t="s">
        <v>467</v>
      </c>
      <c r="H48">
        <v>453613</v>
      </c>
      <c r="J48" t="s">
        <v>591</v>
      </c>
      <c r="K48" t="s">
        <v>592</v>
      </c>
      <c r="L48" t="s">
        <v>593</v>
      </c>
      <c r="M48" t="s">
        <v>87</v>
      </c>
      <c r="N48" t="s">
        <v>307</v>
      </c>
      <c r="O48" t="s">
        <v>41</v>
      </c>
      <c r="P48" t="s">
        <v>63</v>
      </c>
      <c r="Q48">
        <v>79823130246</v>
      </c>
      <c r="R48">
        <v>79823130246</v>
      </c>
      <c r="U48" t="s">
        <v>594</v>
      </c>
      <c r="V48" t="s">
        <v>595</v>
      </c>
      <c r="W48" t="s">
        <v>596</v>
      </c>
      <c r="AE48">
        <v>53.626044</v>
      </c>
      <c r="AF48">
        <v>58.610996999999998</v>
      </c>
    </row>
    <row r="49" spans="1:32" x14ac:dyDescent="0.25">
      <c r="A49" t="str">
        <f>"5207815350324208"</f>
        <v>5207815350324208</v>
      </c>
      <c r="B49" t="s">
        <v>597</v>
      </c>
      <c r="C49" t="s">
        <v>598</v>
      </c>
      <c r="D49" t="s">
        <v>599</v>
      </c>
      <c r="E49" t="s">
        <v>600</v>
      </c>
      <c r="G49" t="s">
        <v>601</v>
      </c>
      <c r="H49">
        <v>671622</v>
      </c>
      <c r="J49" t="s">
        <v>602</v>
      </c>
      <c r="K49" t="s">
        <v>603</v>
      </c>
      <c r="L49" t="s">
        <v>604</v>
      </c>
      <c r="M49" t="s">
        <v>39</v>
      </c>
      <c r="N49" t="s">
        <v>48</v>
      </c>
      <c r="O49" t="s">
        <v>118</v>
      </c>
      <c r="P49" t="s">
        <v>50</v>
      </c>
      <c r="U49" t="s">
        <v>605</v>
      </c>
      <c r="V49" t="s">
        <v>606</v>
      </c>
      <c r="AE49">
        <v>53.273395999999998</v>
      </c>
      <c r="AF49">
        <v>108.762179</v>
      </c>
    </row>
    <row r="50" spans="1:32" x14ac:dyDescent="0.25">
      <c r="A50" t="str">
        <f>"70000001030088482"</f>
        <v>70000001030088482</v>
      </c>
      <c r="B50" t="s">
        <v>608</v>
      </c>
      <c r="C50" t="s">
        <v>607</v>
      </c>
      <c r="D50" t="s">
        <v>609</v>
      </c>
      <c r="E50" t="s">
        <v>610</v>
      </c>
      <c r="G50" t="s">
        <v>611</v>
      </c>
      <c r="J50" t="s">
        <v>612</v>
      </c>
      <c r="K50" t="s">
        <v>613</v>
      </c>
      <c r="L50" t="s">
        <v>614</v>
      </c>
      <c r="M50" t="s">
        <v>39</v>
      </c>
      <c r="N50" t="s">
        <v>40</v>
      </c>
      <c r="O50" t="s">
        <v>41</v>
      </c>
      <c r="P50" t="s">
        <v>42</v>
      </c>
      <c r="AE50">
        <v>42.671075999999999</v>
      </c>
      <c r="AF50">
        <v>46.207973000000003</v>
      </c>
    </row>
    <row r="51" spans="1:32" x14ac:dyDescent="0.25">
      <c r="A51" t="str">
        <f>"70000001024355862"</f>
        <v>70000001024355862</v>
      </c>
      <c r="B51" t="s">
        <v>618</v>
      </c>
      <c r="C51" t="s">
        <v>615</v>
      </c>
      <c r="D51" t="s">
        <v>616</v>
      </c>
      <c r="E51" t="s">
        <v>617</v>
      </c>
      <c r="G51" t="s">
        <v>619</v>
      </c>
      <c r="I51" t="s">
        <v>620</v>
      </c>
      <c r="J51" t="s">
        <v>621</v>
      </c>
      <c r="K51" t="s">
        <v>622</v>
      </c>
      <c r="L51" t="s">
        <v>623</v>
      </c>
      <c r="M51" t="s">
        <v>81</v>
      </c>
      <c r="N51" t="s">
        <v>88</v>
      </c>
      <c r="O51" t="s">
        <v>151</v>
      </c>
      <c r="P51" t="s">
        <v>47</v>
      </c>
      <c r="Q51" t="s">
        <v>624</v>
      </c>
      <c r="U51" t="s">
        <v>625</v>
      </c>
      <c r="V51" t="s">
        <v>626</v>
      </c>
      <c r="AE51">
        <v>43.230674999999998</v>
      </c>
      <c r="AF51">
        <v>44.766967999999999</v>
      </c>
    </row>
    <row r="52" spans="1:32" x14ac:dyDescent="0.25">
      <c r="A52" t="str">
        <f>"70000001023558983"</f>
        <v>70000001023558983</v>
      </c>
      <c r="B52" t="s">
        <v>630</v>
      </c>
      <c r="C52" t="s">
        <v>627</v>
      </c>
      <c r="D52" t="s">
        <v>628</v>
      </c>
      <c r="E52" t="s">
        <v>629</v>
      </c>
      <c r="G52" t="s">
        <v>631</v>
      </c>
      <c r="I52" t="s">
        <v>632</v>
      </c>
      <c r="K52" t="s">
        <v>633</v>
      </c>
      <c r="L52" t="s">
        <v>634</v>
      </c>
      <c r="M52" t="s">
        <v>39</v>
      </c>
      <c r="N52" t="s">
        <v>105</v>
      </c>
      <c r="O52" t="s">
        <v>476</v>
      </c>
      <c r="P52" t="s">
        <v>63</v>
      </c>
      <c r="Q52">
        <v>79093963388</v>
      </c>
      <c r="R52" t="s">
        <v>635</v>
      </c>
      <c r="U52" t="s">
        <v>636</v>
      </c>
      <c r="AE52">
        <v>46.308656999999997</v>
      </c>
      <c r="AF52">
        <v>44.267037999999999</v>
      </c>
    </row>
    <row r="53" spans="1:32" x14ac:dyDescent="0.25">
      <c r="A53" t="str">
        <f>"70000001030945719"</f>
        <v>70000001030945719</v>
      </c>
      <c r="B53" t="s">
        <v>640</v>
      </c>
      <c r="C53" t="s">
        <v>637</v>
      </c>
      <c r="D53" t="s">
        <v>638</v>
      </c>
      <c r="E53" t="s">
        <v>639</v>
      </c>
      <c r="G53" t="s">
        <v>466</v>
      </c>
      <c r="K53" t="s">
        <v>641</v>
      </c>
      <c r="L53" t="s">
        <v>642</v>
      </c>
      <c r="M53" t="s">
        <v>39</v>
      </c>
      <c r="N53" t="s">
        <v>40</v>
      </c>
      <c r="O53" t="s">
        <v>41</v>
      </c>
      <c r="AE53">
        <v>62.203783000000001</v>
      </c>
      <c r="AF53">
        <v>34.254182</v>
      </c>
    </row>
    <row r="54" spans="1:32" x14ac:dyDescent="0.25">
      <c r="A54" t="str">
        <f>"70000001030944935"</f>
        <v>70000001030944935</v>
      </c>
      <c r="B54" t="s">
        <v>647</v>
      </c>
      <c r="C54" t="s">
        <v>644</v>
      </c>
      <c r="D54" t="s">
        <v>645</v>
      </c>
      <c r="E54" t="s">
        <v>646</v>
      </c>
      <c r="G54" t="s">
        <v>648</v>
      </c>
      <c r="H54">
        <v>169500</v>
      </c>
      <c r="I54" t="s">
        <v>649</v>
      </c>
      <c r="K54" t="s">
        <v>650</v>
      </c>
      <c r="L54" t="s">
        <v>651</v>
      </c>
      <c r="M54" t="s">
        <v>39</v>
      </c>
      <c r="N54" t="s">
        <v>40</v>
      </c>
      <c r="O54" t="s">
        <v>41</v>
      </c>
      <c r="P54" t="s">
        <v>47</v>
      </c>
      <c r="V54" t="s">
        <v>652</v>
      </c>
      <c r="AE54">
        <v>63.597875000000002</v>
      </c>
      <c r="AF54">
        <v>53.912210999999999</v>
      </c>
    </row>
    <row r="55" spans="1:32" x14ac:dyDescent="0.25">
      <c r="A55" t="str">
        <f>"70000001024200415"</f>
        <v>70000001024200415</v>
      </c>
      <c r="B55" t="s">
        <v>656</v>
      </c>
      <c r="C55" t="s">
        <v>653</v>
      </c>
      <c r="D55" t="s">
        <v>654</v>
      </c>
      <c r="E55" t="s">
        <v>655</v>
      </c>
      <c r="G55" t="s">
        <v>657</v>
      </c>
      <c r="I55" t="s">
        <v>658</v>
      </c>
      <c r="K55" t="s">
        <v>659</v>
      </c>
      <c r="L55" t="s">
        <v>660</v>
      </c>
      <c r="M55" t="s">
        <v>89</v>
      </c>
      <c r="N55" t="s">
        <v>165</v>
      </c>
      <c r="O55" t="s">
        <v>287</v>
      </c>
      <c r="P55" t="s">
        <v>47</v>
      </c>
      <c r="Q55">
        <v>79787290101</v>
      </c>
      <c r="U55" t="s">
        <v>661</v>
      </c>
      <c r="V55" t="s">
        <v>662</v>
      </c>
      <c r="AE55">
        <v>45.189909999999998</v>
      </c>
      <c r="AF55">
        <v>33.364685999999999</v>
      </c>
    </row>
    <row r="56" spans="1:32" x14ac:dyDescent="0.25">
      <c r="A56" t="str">
        <f>"2956015536631964"</f>
        <v>2956015536631964</v>
      </c>
      <c r="B56" t="s">
        <v>663</v>
      </c>
      <c r="C56" t="s">
        <v>664</v>
      </c>
      <c r="D56" t="s">
        <v>665</v>
      </c>
      <c r="E56" t="s">
        <v>666</v>
      </c>
      <c r="G56" t="s">
        <v>667</v>
      </c>
      <c r="H56">
        <v>425000</v>
      </c>
      <c r="I56" t="s">
        <v>668</v>
      </c>
      <c r="J56" t="s">
        <v>669</v>
      </c>
      <c r="K56" t="s">
        <v>670</v>
      </c>
      <c r="L56" t="s">
        <v>671</v>
      </c>
      <c r="M56" t="s">
        <v>71</v>
      </c>
      <c r="N56" t="s">
        <v>672</v>
      </c>
      <c r="O56" t="s">
        <v>643</v>
      </c>
      <c r="P56" t="s">
        <v>47</v>
      </c>
      <c r="Q56">
        <v>79613750920</v>
      </c>
      <c r="U56" t="s">
        <v>673</v>
      </c>
      <c r="AE56">
        <v>55.900601999999999</v>
      </c>
      <c r="AF56">
        <v>48.350546000000001</v>
      </c>
    </row>
    <row r="57" spans="1:32" x14ac:dyDescent="0.25">
      <c r="A57" t="str">
        <f>"70000001034802944"</f>
        <v>70000001034802944</v>
      </c>
      <c r="B57" t="s">
        <v>676</v>
      </c>
      <c r="C57" t="s">
        <v>674</v>
      </c>
      <c r="D57" t="s">
        <v>675</v>
      </c>
      <c r="E57" t="s">
        <v>677</v>
      </c>
      <c r="G57" t="s">
        <v>678</v>
      </c>
      <c r="J57" t="s">
        <v>679</v>
      </c>
      <c r="K57" t="s">
        <v>680</v>
      </c>
      <c r="L57" t="s">
        <v>681</v>
      </c>
      <c r="M57" t="s">
        <v>55</v>
      </c>
      <c r="N57" t="s">
        <v>67</v>
      </c>
      <c r="O57" t="s">
        <v>41</v>
      </c>
      <c r="P57" t="s">
        <v>50</v>
      </c>
      <c r="Q57">
        <v>79648533511</v>
      </c>
      <c r="U57" t="s">
        <v>682</v>
      </c>
      <c r="AE57">
        <v>54.042321999999999</v>
      </c>
      <c r="AF57">
        <v>45.570757</v>
      </c>
    </row>
    <row r="58" spans="1:32" x14ac:dyDescent="0.25">
      <c r="A58" t="str">
        <f>"70000001038059250"</f>
        <v>70000001038059250</v>
      </c>
      <c r="B58" t="s">
        <v>686</v>
      </c>
      <c r="C58" t="s">
        <v>683</v>
      </c>
      <c r="D58" t="s">
        <v>684</v>
      </c>
      <c r="E58" t="s">
        <v>685</v>
      </c>
      <c r="G58" t="s">
        <v>687</v>
      </c>
      <c r="H58">
        <v>678030</v>
      </c>
      <c r="I58" t="s">
        <v>688</v>
      </c>
      <c r="K58" t="s">
        <v>689</v>
      </c>
      <c r="L58" t="s">
        <v>690</v>
      </c>
      <c r="M58" t="s">
        <v>45</v>
      </c>
      <c r="N58" t="s">
        <v>80</v>
      </c>
      <c r="O58" t="s">
        <v>341</v>
      </c>
      <c r="AE58">
        <v>62.100048000000001</v>
      </c>
      <c r="AF58">
        <v>126.700422</v>
      </c>
    </row>
    <row r="59" spans="1:32" x14ac:dyDescent="0.25">
      <c r="A59" t="str">
        <f>"70000001022577280"</f>
        <v>70000001022577280</v>
      </c>
      <c r="B59" t="s">
        <v>695</v>
      </c>
      <c r="C59" t="s">
        <v>691</v>
      </c>
      <c r="D59" t="s">
        <v>692</v>
      </c>
      <c r="E59" t="s">
        <v>693</v>
      </c>
      <c r="F59" t="s">
        <v>694</v>
      </c>
      <c r="G59" t="s">
        <v>696</v>
      </c>
      <c r="J59" t="s">
        <v>697</v>
      </c>
      <c r="K59" t="s">
        <v>698</v>
      </c>
      <c r="L59" t="s">
        <v>699</v>
      </c>
      <c r="M59" t="s">
        <v>39</v>
      </c>
      <c r="N59" t="s">
        <v>40</v>
      </c>
      <c r="O59" t="s">
        <v>41</v>
      </c>
      <c r="P59" t="s">
        <v>50</v>
      </c>
      <c r="AE59">
        <v>43.048769999999998</v>
      </c>
      <c r="AF59">
        <v>44.636226000000001</v>
      </c>
    </row>
    <row r="60" spans="1:32" x14ac:dyDescent="0.25">
      <c r="A60" t="str">
        <f>"70000001006608369"</f>
        <v>70000001006608369</v>
      </c>
      <c r="B60" t="s">
        <v>703</v>
      </c>
      <c r="C60" t="s">
        <v>700</v>
      </c>
      <c r="D60" t="s">
        <v>701</v>
      </c>
      <c r="E60" t="s">
        <v>702</v>
      </c>
      <c r="G60" t="s">
        <v>704</v>
      </c>
      <c r="H60">
        <v>423465</v>
      </c>
      <c r="J60" t="s">
        <v>705</v>
      </c>
      <c r="K60" t="s">
        <v>706</v>
      </c>
      <c r="M60" t="s">
        <v>43</v>
      </c>
      <c r="N60" t="s">
        <v>707</v>
      </c>
      <c r="O60" t="s">
        <v>111</v>
      </c>
      <c r="P60" t="s">
        <v>47</v>
      </c>
      <c r="Q60">
        <v>79172963716</v>
      </c>
      <c r="U60" t="s">
        <v>708</v>
      </c>
      <c r="V60" t="s">
        <v>709</v>
      </c>
      <c r="AE60">
        <v>54.909073999999997</v>
      </c>
      <c r="AF60">
        <v>52.294877</v>
      </c>
    </row>
    <row r="61" spans="1:32" x14ac:dyDescent="0.25">
      <c r="A61" t="str">
        <f>"70000001027137645"</f>
        <v>70000001027137645</v>
      </c>
      <c r="B61" t="s">
        <v>714</v>
      </c>
      <c r="C61" t="s">
        <v>711</v>
      </c>
      <c r="D61" t="s">
        <v>712</v>
      </c>
      <c r="E61" t="s">
        <v>713</v>
      </c>
      <c r="G61" t="s">
        <v>715</v>
      </c>
      <c r="J61" t="s">
        <v>716</v>
      </c>
      <c r="K61" t="s">
        <v>717</v>
      </c>
      <c r="L61" t="s">
        <v>718</v>
      </c>
      <c r="M61" t="s">
        <v>39</v>
      </c>
      <c r="N61" t="s">
        <v>40</v>
      </c>
      <c r="O61" t="s">
        <v>70</v>
      </c>
      <c r="P61" t="s">
        <v>47</v>
      </c>
      <c r="Q61">
        <v>79133410000</v>
      </c>
      <c r="AE61">
        <v>51.705188999999997</v>
      </c>
      <c r="AF61">
        <v>94.427785999999998</v>
      </c>
    </row>
    <row r="62" spans="1:32" x14ac:dyDescent="0.25">
      <c r="A62" t="str">
        <f>"70000001037046116"</f>
        <v>70000001037046116</v>
      </c>
      <c r="B62" t="s">
        <v>548</v>
      </c>
      <c r="C62" t="s">
        <v>719</v>
      </c>
      <c r="D62" t="s">
        <v>720</v>
      </c>
      <c r="E62" t="s">
        <v>721</v>
      </c>
      <c r="J62" t="s">
        <v>722</v>
      </c>
      <c r="K62" t="s">
        <v>723</v>
      </c>
      <c r="L62" t="s">
        <v>724</v>
      </c>
      <c r="M62" t="s">
        <v>87</v>
      </c>
      <c r="N62" t="s">
        <v>710</v>
      </c>
      <c r="O62" t="s">
        <v>108</v>
      </c>
      <c r="P62" t="s">
        <v>60</v>
      </c>
      <c r="U62" t="s">
        <v>725</v>
      </c>
      <c r="V62" t="s">
        <v>726</v>
      </c>
      <c r="W62" t="s">
        <v>727</v>
      </c>
    </row>
    <row r="63" spans="1:32" x14ac:dyDescent="0.25">
      <c r="A63" t="str">
        <f>"3378228001510925"</f>
        <v>3378228001510925</v>
      </c>
      <c r="B63" t="s">
        <v>728</v>
      </c>
      <c r="C63" t="s">
        <v>729</v>
      </c>
      <c r="D63" t="s">
        <v>730</v>
      </c>
      <c r="E63" t="s">
        <v>731</v>
      </c>
      <c r="G63" t="s">
        <v>732</v>
      </c>
      <c r="H63">
        <v>346780</v>
      </c>
      <c r="I63" t="s">
        <v>733</v>
      </c>
      <c r="K63" t="s">
        <v>734</v>
      </c>
      <c r="L63" t="s">
        <v>735</v>
      </c>
      <c r="M63" t="s">
        <v>89</v>
      </c>
      <c r="N63" t="s">
        <v>273</v>
      </c>
      <c r="O63" t="s">
        <v>41</v>
      </c>
      <c r="P63" t="s">
        <v>47</v>
      </c>
      <c r="T63" t="s">
        <v>556</v>
      </c>
      <c r="U63" t="s">
        <v>202</v>
      </c>
      <c r="V63" t="s">
        <v>736</v>
      </c>
      <c r="Y63" t="s">
        <v>386</v>
      </c>
      <c r="AE63">
        <v>47.113439</v>
      </c>
      <c r="AF63">
        <v>39.423392999999997</v>
      </c>
    </row>
    <row r="64" spans="1:32" x14ac:dyDescent="0.25">
      <c r="A64" t="str">
        <f>"70000001030495381"</f>
        <v>70000001030495381</v>
      </c>
      <c r="B64" t="s">
        <v>214</v>
      </c>
      <c r="C64" t="s">
        <v>737</v>
      </c>
      <c r="D64" t="s">
        <v>738</v>
      </c>
      <c r="E64" t="s">
        <v>739</v>
      </c>
      <c r="G64" t="s">
        <v>740</v>
      </c>
      <c r="I64" t="s">
        <v>741</v>
      </c>
      <c r="K64" t="s">
        <v>742</v>
      </c>
      <c r="L64" t="s">
        <v>743</v>
      </c>
      <c r="M64" t="s">
        <v>39</v>
      </c>
      <c r="N64" t="s">
        <v>40</v>
      </c>
      <c r="O64" t="s">
        <v>41</v>
      </c>
      <c r="P64" t="s">
        <v>116</v>
      </c>
      <c r="AE64">
        <v>54.039740999999999</v>
      </c>
      <c r="AF64">
        <v>39.739027999999998</v>
      </c>
    </row>
    <row r="65" spans="1:32" x14ac:dyDescent="0.25">
      <c r="A65" t="str">
        <f>"3096754025018284"</f>
        <v>3096754025018284</v>
      </c>
      <c r="B65" t="s">
        <v>744</v>
      </c>
      <c r="C65" t="s">
        <v>745</v>
      </c>
      <c r="D65" t="s">
        <v>746</v>
      </c>
      <c r="E65" t="s">
        <v>138</v>
      </c>
      <c r="G65" t="s">
        <v>747</v>
      </c>
      <c r="H65">
        <v>446233</v>
      </c>
      <c r="I65" t="s">
        <v>748</v>
      </c>
      <c r="K65" t="s">
        <v>749</v>
      </c>
      <c r="L65" t="s">
        <v>750</v>
      </c>
      <c r="M65" t="s">
        <v>39</v>
      </c>
      <c r="N65" t="s">
        <v>48</v>
      </c>
      <c r="O65" t="s">
        <v>41</v>
      </c>
      <c r="P65" t="s">
        <v>47</v>
      </c>
      <c r="U65" t="s">
        <v>751</v>
      </c>
      <c r="V65" t="s">
        <v>752</v>
      </c>
      <c r="AE65">
        <v>53.137335</v>
      </c>
      <c r="AF65">
        <v>49.301091</v>
      </c>
    </row>
    <row r="66" spans="1:32" x14ac:dyDescent="0.25">
      <c r="A66" t="str">
        <f>"70000001024538290"</f>
        <v>70000001024538290</v>
      </c>
      <c r="B66" t="s">
        <v>757</v>
      </c>
      <c r="C66" t="s">
        <v>754</v>
      </c>
      <c r="D66" t="s">
        <v>755</v>
      </c>
      <c r="E66" t="s">
        <v>756</v>
      </c>
      <c r="G66" t="s">
        <v>758</v>
      </c>
      <c r="I66" t="s">
        <v>759</v>
      </c>
      <c r="K66" t="s">
        <v>760</v>
      </c>
      <c r="M66" t="s">
        <v>57</v>
      </c>
      <c r="N66" t="s">
        <v>99</v>
      </c>
      <c r="O66" t="s">
        <v>72</v>
      </c>
      <c r="P66" t="s">
        <v>42</v>
      </c>
      <c r="T66" t="s">
        <v>761</v>
      </c>
      <c r="U66" t="s">
        <v>762</v>
      </c>
      <c r="V66" t="s">
        <v>763</v>
      </c>
      <c r="W66" t="s">
        <v>764</v>
      </c>
      <c r="AE66">
        <v>52.022477000000002</v>
      </c>
      <c r="AF66">
        <v>47.829194999999999</v>
      </c>
    </row>
    <row r="67" spans="1:32" x14ac:dyDescent="0.25">
      <c r="A67" t="str">
        <f>"12385428256690724"</f>
        <v>12385428256690724</v>
      </c>
      <c r="B67" t="s">
        <v>768</v>
      </c>
      <c r="C67" t="s">
        <v>765</v>
      </c>
      <c r="D67" t="s">
        <v>766</v>
      </c>
      <c r="E67" t="s">
        <v>767</v>
      </c>
      <c r="G67" t="s">
        <v>769</v>
      </c>
      <c r="H67">
        <v>694030</v>
      </c>
      <c r="J67" t="s">
        <v>770</v>
      </c>
      <c r="K67" t="s">
        <v>771</v>
      </c>
      <c r="M67" t="s">
        <v>43</v>
      </c>
      <c r="N67" t="s">
        <v>44</v>
      </c>
      <c r="O67" t="s">
        <v>166</v>
      </c>
      <c r="P67" t="s">
        <v>42</v>
      </c>
      <c r="Q67">
        <v>79242812442</v>
      </c>
      <c r="AE67">
        <v>46.721622000000004</v>
      </c>
      <c r="AF67">
        <v>142.520939</v>
      </c>
    </row>
    <row r="68" spans="1:32" x14ac:dyDescent="0.25">
      <c r="A68" t="str">
        <f>"1267166676175523"</f>
        <v>1267166676175523</v>
      </c>
      <c r="B68" t="s">
        <v>428</v>
      </c>
      <c r="C68" t="s">
        <v>772</v>
      </c>
      <c r="D68" t="s">
        <v>773</v>
      </c>
      <c r="E68" t="s">
        <v>774</v>
      </c>
      <c r="G68" t="s">
        <v>775</v>
      </c>
      <c r="H68">
        <v>624003</v>
      </c>
      <c r="J68" t="s">
        <v>776</v>
      </c>
      <c r="K68" t="s">
        <v>777</v>
      </c>
      <c r="M68" t="s">
        <v>53</v>
      </c>
      <c r="N68" t="s">
        <v>167</v>
      </c>
      <c r="O68" t="s">
        <v>58</v>
      </c>
      <c r="P68" t="s">
        <v>42</v>
      </c>
      <c r="AE68">
        <v>56.713470999999998</v>
      </c>
      <c r="AF68">
        <v>60.832628999999997</v>
      </c>
    </row>
    <row r="69" spans="1:32" x14ac:dyDescent="0.25">
      <c r="A69" t="str">
        <f>"70000001030496260"</f>
        <v>70000001030496260</v>
      </c>
      <c r="B69" t="s">
        <v>46</v>
      </c>
      <c r="C69" t="s">
        <v>778</v>
      </c>
      <c r="D69" t="s">
        <v>779</v>
      </c>
      <c r="E69" t="s">
        <v>780</v>
      </c>
      <c r="G69" t="s">
        <v>781</v>
      </c>
      <c r="I69" t="s">
        <v>782</v>
      </c>
      <c r="K69" t="s">
        <v>783</v>
      </c>
      <c r="L69" t="s">
        <v>784</v>
      </c>
      <c r="M69" t="s">
        <v>39</v>
      </c>
      <c r="N69" t="s">
        <v>40</v>
      </c>
      <c r="O69" t="s">
        <v>41</v>
      </c>
      <c r="P69" t="s">
        <v>116</v>
      </c>
      <c r="AE69">
        <v>53.942605</v>
      </c>
      <c r="AF69">
        <v>32.835875999999999</v>
      </c>
    </row>
    <row r="70" spans="1:32" x14ac:dyDescent="0.25">
      <c r="A70" t="str">
        <f>"12526164744604121"</f>
        <v>12526164744604121</v>
      </c>
      <c r="B70" t="s">
        <v>789</v>
      </c>
      <c r="C70" t="s">
        <v>785</v>
      </c>
      <c r="D70" t="s">
        <v>786</v>
      </c>
      <c r="E70" t="s">
        <v>787</v>
      </c>
      <c r="G70" t="s">
        <v>788</v>
      </c>
      <c r="H70">
        <v>357820</v>
      </c>
      <c r="I70" t="s">
        <v>790</v>
      </c>
      <c r="K70" t="s">
        <v>791</v>
      </c>
      <c r="L70" t="s">
        <v>792</v>
      </c>
      <c r="M70" t="s">
        <v>57</v>
      </c>
      <c r="N70" t="s">
        <v>83</v>
      </c>
      <c r="O70" t="s">
        <v>79</v>
      </c>
      <c r="P70" t="s">
        <v>63</v>
      </c>
      <c r="Q70" t="s">
        <v>793</v>
      </c>
      <c r="U70" t="s">
        <v>794</v>
      </c>
      <c r="V70" t="s">
        <v>795</v>
      </c>
      <c r="W70" t="s">
        <v>796</v>
      </c>
      <c r="AE70">
        <v>44.148702999999998</v>
      </c>
      <c r="AF70">
        <v>43.474576999999996</v>
      </c>
    </row>
    <row r="71" spans="1:32" x14ac:dyDescent="0.25">
      <c r="A71" t="str">
        <f>"11400265837881306"</f>
        <v>11400265837881306</v>
      </c>
      <c r="B71" t="s">
        <v>798</v>
      </c>
      <c r="C71" t="s">
        <v>797</v>
      </c>
      <c r="D71" t="s">
        <v>799</v>
      </c>
      <c r="E71" t="s">
        <v>800</v>
      </c>
      <c r="G71" t="s">
        <v>801</v>
      </c>
      <c r="H71">
        <v>393190</v>
      </c>
      <c r="I71" t="s">
        <v>802</v>
      </c>
      <c r="K71" t="s">
        <v>803</v>
      </c>
      <c r="L71" t="s">
        <v>804</v>
      </c>
      <c r="M71" t="s">
        <v>45</v>
      </c>
      <c r="N71" t="s">
        <v>80</v>
      </c>
      <c r="O71" t="s">
        <v>110</v>
      </c>
      <c r="AE71">
        <v>52.584684000000003</v>
      </c>
      <c r="AF71">
        <v>41.496302999999997</v>
      </c>
    </row>
    <row r="72" spans="1:32" x14ac:dyDescent="0.25">
      <c r="A72" t="str">
        <f>"70000001040597876"</f>
        <v>70000001040597876</v>
      </c>
      <c r="B72" t="s">
        <v>807</v>
      </c>
      <c r="C72" t="s">
        <v>805</v>
      </c>
      <c r="D72" t="s">
        <v>806</v>
      </c>
      <c r="E72" t="s">
        <v>808</v>
      </c>
      <c r="G72" t="s">
        <v>809</v>
      </c>
      <c r="I72" t="s">
        <v>810</v>
      </c>
      <c r="K72" t="s">
        <v>811</v>
      </c>
      <c r="L72" t="s">
        <v>812</v>
      </c>
      <c r="M72" t="s">
        <v>39</v>
      </c>
      <c r="N72" t="s">
        <v>48</v>
      </c>
      <c r="U72" t="s">
        <v>813</v>
      </c>
      <c r="AE72">
        <v>56.145471999999998</v>
      </c>
      <c r="AF72">
        <v>34.503276999999997</v>
      </c>
    </row>
    <row r="73" spans="1:32" x14ac:dyDescent="0.25">
      <c r="A73" t="str">
        <f>"422740746116612"</f>
        <v>422740746116612</v>
      </c>
      <c r="B73" t="s">
        <v>342</v>
      </c>
      <c r="C73" t="s">
        <v>814</v>
      </c>
      <c r="D73" t="s">
        <v>815</v>
      </c>
      <c r="E73" t="s">
        <v>816</v>
      </c>
      <c r="G73" t="s">
        <v>817</v>
      </c>
      <c r="I73" t="s">
        <v>818</v>
      </c>
      <c r="J73" t="s">
        <v>819</v>
      </c>
      <c r="K73" t="s">
        <v>820</v>
      </c>
      <c r="L73" t="s">
        <v>343</v>
      </c>
      <c r="M73" t="s">
        <v>43</v>
      </c>
      <c r="N73" t="s">
        <v>93</v>
      </c>
      <c r="O73" t="s">
        <v>68</v>
      </c>
      <c r="P73" t="s">
        <v>63</v>
      </c>
      <c r="T73" t="s">
        <v>344</v>
      </c>
      <c r="U73" t="s">
        <v>345</v>
      </c>
      <c r="V73" t="s">
        <v>346</v>
      </c>
      <c r="W73" t="s">
        <v>821</v>
      </c>
      <c r="AE73">
        <v>56.593868000000001</v>
      </c>
      <c r="AF73">
        <v>84.900233999999998</v>
      </c>
    </row>
    <row r="74" spans="1:32" x14ac:dyDescent="0.25">
      <c r="A74" t="str">
        <f>"70000001030495470"</f>
        <v>70000001030495470</v>
      </c>
      <c r="B74" t="s">
        <v>822</v>
      </c>
      <c r="C74" t="s">
        <v>823</v>
      </c>
      <c r="D74" t="s">
        <v>824</v>
      </c>
      <c r="E74" t="s">
        <v>825</v>
      </c>
      <c r="G74" t="s">
        <v>826</v>
      </c>
      <c r="I74" t="s">
        <v>827</v>
      </c>
      <c r="K74" t="s">
        <v>828</v>
      </c>
      <c r="L74" t="s">
        <v>829</v>
      </c>
      <c r="M74" t="s">
        <v>39</v>
      </c>
      <c r="N74" t="s">
        <v>40</v>
      </c>
      <c r="O74" t="s">
        <v>41</v>
      </c>
      <c r="AE74">
        <v>54.634635000000003</v>
      </c>
      <c r="AF74">
        <v>37.208030999999998</v>
      </c>
    </row>
    <row r="75" spans="1:32" x14ac:dyDescent="0.25">
      <c r="A75" t="str">
        <f>"1830115629881054"</f>
        <v>1830115629881054</v>
      </c>
      <c r="B75" t="s">
        <v>334</v>
      </c>
      <c r="C75" t="s">
        <v>830</v>
      </c>
      <c r="D75" t="s">
        <v>831</v>
      </c>
      <c r="E75" t="s">
        <v>832</v>
      </c>
      <c r="G75" t="s">
        <v>833</v>
      </c>
      <c r="H75">
        <v>627140</v>
      </c>
      <c r="I75" t="s">
        <v>834</v>
      </c>
      <c r="K75" t="s">
        <v>835</v>
      </c>
      <c r="M75" t="s">
        <v>39</v>
      </c>
      <c r="N75" t="s">
        <v>40</v>
      </c>
      <c r="O75" t="s">
        <v>41</v>
      </c>
      <c r="P75" t="s">
        <v>47</v>
      </c>
      <c r="V75" t="s">
        <v>836</v>
      </c>
      <c r="AE75">
        <v>56.508723000000003</v>
      </c>
      <c r="AF75">
        <v>66.536636999999999</v>
      </c>
    </row>
    <row r="76" spans="1:32" x14ac:dyDescent="0.25">
      <c r="A76" t="str">
        <f>"70000001038933530"</f>
        <v>70000001038933530</v>
      </c>
      <c r="B76" t="s">
        <v>123</v>
      </c>
      <c r="C76" t="s">
        <v>837</v>
      </c>
      <c r="D76" t="s">
        <v>838</v>
      </c>
      <c r="E76" t="s">
        <v>839</v>
      </c>
      <c r="G76" t="s">
        <v>840</v>
      </c>
      <c r="I76" t="s">
        <v>841</v>
      </c>
      <c r="K76" t="s">
        <v>842</v>
      </c>
      <c r="L76" t="s">
        <v>843</v>
      </c>
      <c r="M76" t="s">
        <v>39</v>
      </c>
      <c r="N76" t="s">
        <v>40</v>
      </c>
      <c r="O76" t="s">
        <v>41</v>
      </c>
      <c r="V76" t="s">
        <v>844</v>
      </c>
      <c r="AE76">
        <v>57.054969</v>
      </c>
      <c r="AF76">
        <v>53.965229999999998</v>
      </c>
    </row>
    <row r="77" spans="1:32" x14ac:dyDescent="0.25">
      <c r="A77" t="str">
        <f>"70000001023800628"</f>
        <v>70000001023800628</v>
      </c>
      <c r="B77" t="s">
        <v>848</v>
      </c>
      <c r="C77" t="s">
        <v>845</v>
      </c>
      <c r="D77" t="s">
        <v>846</v>
      </c>
      <c r="E77" t="s">
        <v>847</v>
      </c>
      <c r="G77" t="s">
        <v>849</v>
      </c>
      <c r="I77" t="s">
        <v>850</v>
      </c>
      <c r="J77" t="s">
        <v>851</v>
      </c>
      <c r="K77" t="s">
        <v>852</v>
      </c>
      <c r="M77" t="s">
        <v>45</v>
      </c>
      <c r="N77" t="s">
        <v>100</v>
      </c>
      <c r="O77" t="s">
        <v>216</v>
      </c>
      <c r="P77" t="s">
        <v>54</v>
      </c>
      <c r="Q77">
        <v>79278003713</v>
      </c>
      <c r="V77" t="s">
        <v>853</v>
      </c>
      <c r="AE77">
        <v>54.208744000000003</v>
      </c>
      <c r="AF77">
        <v>49.600071</v>
      </c>
    </row>
    <row r="78" spans="1:32" x14ac:dyDescent="0.25">
      <c r="A78" t="str">
        <f>"13229852186382733"</f>
        <v>13229852186382733</v>
      </c>
      <c r="B78" t="s">
        <v>857</v>
      </c>
      <c r="C78" t="s">
        <v>854</v>
      </c>
      <c r="D78" t="s">
        <v>855</v>
      </c>
      <c r="E78" t="s">
        <v>856</v>
      </c>
      <c r="G78" t="s">
        <v>858</v>
      </c>
      <c r="H78">
        <v>682641</v>
      </c>
      <c r="I78" t="s">
        <v>859</v>
      </c>
      <c r="K78" t="s">
        <v>860</v>
      </c>
      <c r="L78" t="s">
        <v>861</v>
      </c>
      <c r="M78" t="s">
        <v>45</v>
      </c>
      <c r="N78" t="s">
        <v>80</v>
      </c>
      <c r="O78" t="s">
        <v>862</v>
      </c>
      <c r="P78" t="s">
        <v>50</v>
      </c>
      <c r="AE78">
        <v>50.214685000000003</v>
      </c>
      <c r="AF78">
        <v>136.896188</v>
      </c>
    </row>
    <row r="79" spans="1:32" x14ac:dyDescent="0.25">
      <c r="A79" t="str">
        <f>"70000001034239909"</f>
        <v>70000001034239909</v>
      </c>
      <c r="B79" t="s">
        <v>388</v>
      </c>
      <c r="C79" t="s">
        <v>863</v>
      </c>
      <c r="D79" t="s">
        <v>864</v>
      </c>
      <c r="E79" t="s">
        <v>865</v>
      </c>
      <c r="G79" t="s">
        <v>866</v>
      </c>
      <c r="J79" t="s">
        <v>867</v>
      </c>
      <c r="K79" t="s">
        <v>868</v>
      </c>
      <c r="L79" t="s">
        <v>869</v>
      </c>
      <c r="M79" t="s">
        <v>39</v>
      </c>
      <c r="N79" t="s">
        <v>40</v>
      </c>
      <c r="O79" t="s">
        <v>41</v>
      </c>
      <c r="P79" t="s">
        <v>42</v>
      </c>
      <c r="Q79">
        <v>79505113853</v>
      </c>
      <c r="R79">
        <v>79125137043</v>
      </c>
      <c r="AE79">
        <v>62.236072999999998</v>
      </c>
      <c r="AF79">
        <v>74.542717999999994</v>
      </c>
    </row>
    <row r="80" spans="1:32" x14ac:dyDescent="0.25">
      <c r="A80" t="str">
        <f>"70000001030357953"</f>
        <v>70000001030357953</v>
      </c>
      <c r="B80" t="s">
        <v>873</v>
      </c>
      <c r="C80" t="s">
        <v>870</v>
      </c>
      <c r="D80" t="s">
        <v>871</v>
      </c>
      <c r="E80" t="s">
        <v>872</v>
      </c>
      <c r="G80" t="s">
        <v>532</v>
      </c>
      <c r="H80">
        <v>457400</v>
      </c>
      <c r="J80" t="s">
        <v>874</v>
      </c>
      <c r="K80" t="s">
        <v>875</v>
      </c>
      <c r="L80" t="s">
        <v>876</v>
      </c>
      <c r="M80" t="s">
        <v>753</v>
      </c>
      <c r="N80" t="s">
        <v>877</v>
      </c>
      <c r="O80" t="s">
        <v>152</v>
      </c>
      <c r="P80" t="s">
        <v>117</v>
      </c>
      <c r="AE80">
        <v>53.295138999999999</v>
      </c>
      <c r="AF80">
        <v>59.126699000000002</v>
      </c>
    </row>
    <row r="81" spans="1:32" x14ac:dyDescent="0.25">
      <c r="A81" t="str">
        <f>"70000001035779078"</f>
        <v>70000001035779078</v>
      </c>
      <c r="B81" t="s">
        <v>217</v>
      </c>
      <c r="C81" t="s">
        <v>878</v>
      </c>
      <c r="D81" t="s">
        <v>879</v>
      </c>
      <c r="E81" t="s">
        <v>880</v>
      </c>
      <c r="G81" t="s">
        <v>881</v>
      </c>
      <c r="J81" t="s">
        <v>882</v>
      </c>
      <c r="K81" t="s">
        <v>883</v>
      </c>
      <c r="L81" t="s">
        <v>884</v>
      </c>
      <c r="M81" t="s">
        <v>45</v>
      </c>
      <c r="N81" t="s">
        <v>80</v>
      </c>
      <c r="O81" t="s">
        <v>96</v>
      </c>
      <c r="Q81" t="s">
        <v>885</v>
      </c>
      <c r="AE81">
        <v>43.278469000000001</v>
      </c>
      <c r="AF81">
        <v>45.883192999999999</v>
      </c>
    </row>
    <row r="82" spans="1:32" x14ac:dyDescent="0.25">
      <c r="A82" t="str">
        <f>"70000001043590670"</f>
        <v>70000001043590670</v>
      </c>
      <c r="B82" t="s">
        <v>888</v>
      </c>
      <c r="C82" t="s">
        <v>886</v>
      </c>
      <c r="D82" t="s">
        <v>887</v>
      </c>
      <c r="E82" t="s">
        <v>889</v>
      </c>
      <c r="G82" t="s">
        <v>890</v>
      </c>
      <c r="I82" t="s">
        <v>891</v>
      </c>
      <c r="K82" t="s">
        <v>892</v>
      </c>
      <c r="L82" t="s">
        <v>893</v>
      </c>
      <c r="M82" t="s">
        <v>69</v>
      </c>
      <c r="N82" t="s">
        <v>894</v>
      </c>
      <c r="O82" t="s">
        <v>41</v>
      </c>
      <c r="P82" t="s">
        <v>47</v>
      </c>
      <c r="AE82">
        <v>56.121184999999997</v>
      </c>
      <c r="AF82">
        <v>47.789969999999997</v>
      </c>
    </row>
    <row r="83" spans="1:32" x14ac:dyDescent="0.25">
      <c r="A83" t="str">
        <f>"70000001023645203"</f>
        <v>70000001023645203</v>
      </c>
      <c r="B83" t="s">
        <v>898</v>
      </c>
      <c r="C83" t="s">
        <v>895</v>
      </c>
      <c r="D83" t="s">
        <v>896</v>
      </c>
      <c r="E83" t="s">
        <v>897</v>
      </c>
      <c r="G83" t="s">
        <v>263</v>
      </c>
      <c r="H83">
        <v>689000</v>
      </c>
      <c r="I83" t="s">
        <v>899</v>
      </c>
      <c r="K83" t="s">
        <v>900</v>
      </c>
      <c r="L83" t="s">
        <v>901</v>
      </c>
      <c r="M83" t="s">
        <v>45</v>
      </c>
      <c r="N83" t="s">
        <v>80</v>
      </c>
      <c r="O83" t="s">
        <v>75</v>
      </c>
      <c r="AE83">
        <v>64.734212999999997</v>
      </c>
      <c r="AF83">
        <v>177.49194</v>
      </c>
    </row>
    <row r="84" spans="1:32" x14ac:dyDescent="0.25">
      <c r="A84" t="str">
        <f>"14496489581577758"</f>
        <v>14496489581577758</v>
      </c>
      <c r="B84" t="s">
        <v>905</v>
      </c>
      <c r="C84" t="s">
        <v>902</v>
      </c>
      <c r="D84" t="s">
        <v>903</v>
      </c>
      <c r="E84" t="s">
        <v>904</v>
      </c>
      <c r="G84" t="s">
        <v>906</v>
      </c>
      <c r="H84">
        <v>629602</v>
      </c>
      <c r="I84" t="s">
        <v>907</v>
      </c>
      <c r="K84" t="s">
        <v>908</v>
      </c>
      <c r="L84" t="s">
        <v>909</v>
      </c>
      <c r="M84" t="s">
        <v>910</v>
      </c>
      <c r="N84" t="s">
        <v>911</v>
      </c>
      <c r="O84" t="s">
        <v>168</v>
      </c>
      <c r="P84" t="s">
        <v>47</v>
      </c>
      <c r="AE84">
        <v>63.797581999999998</v>
      </c>
      <c r="AF84">
        <v>74.525103999999999</v>
      </c>
    </row>
    <row r="85" spans="1:32" x14ac:dyDescent="0.25">
      <c r="A85" t="str">
        <f>"70000001030495568"</f>
        <v>70000001030495568</v>
      </c>
      <c r="B85" t="s">
        <v>274</v>
      </c>
      <c r="C85" t="s">
        <v>912</v>
      </c>
      <c r="D85" t="s">
        <v>913</v>
      </c>
      <c r="E85" t="s">
        <v>914</v>
      </c>
      <c r="G85" t="s">
        <v>915</v>
      </c>
      <c r="I85" t="s">
        <v>916</v>
      </c>
      <c r="K85" t="s">
        <v>917</v>
      </c>
      <c r="L85" t="s">
        <v>918</v>
      </c>
      <c r="M85" t="s">
        <v>39</v>
      </c>
      <c r="N85" t="s">
        <v>40</v>
      </c>
      <c r="AE85">
        <v>57.255355999999999</v>
      </c>
      <c r="AF85">
        <v>39.153872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Владимир</cp:lastModifiedBy>
  <dcterms:created xsi:type="dcterms:W3CDTF">2022-06-27T08:58:18Z</dcterms:created>
  <dcterms:modified xsi:type="dcterms:W3CDTF">2022-07-09T11:32:02Z</dcterms:modified>
</cp:coreProperties>
</file>