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Проект Мобильная торговля\! Rus-Base.ru\Базы\01_06_2022\Готовые базы\Demo\"/>
    </mc:Choice>
  </mc:AlternateContent>
  <xr:revisionPtr revIDLastSave="0" documentId="13_ncr:1_{0511DC4D-46C6-4509-8326-FBE70EF23D4C}" xr6:coauthVersionLast="40" xr6:coauthVersionMax="40" xr10:uidLastSave="{00000000-0000-0000-0000-000000000000}"/>
  <bookViews>
    <workbookView xWindow="0" yWindow="0" windowWidth="24000" windowHeight="114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1" l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 l="1"/>
  <c r="A32" i="1"/>
  <c r="A31" i="1"/>
  <c r="A30" i="1"/>
  <c r="A29" i="1" l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<sst xmlns="http://schemas.openxmlformats.org/spreadsheetml/2006/main" count="1169" uniqueCount="1004">
  <si>
    <t>ID</t>
  </si>
  <si>
    <t>Название</t>
  </si>
  <si>
    <t>Регион</t>
  </si>
  <si>
    <t>Район</t>
  </si>
  <si>
    <t>Город</t>
  </si>
  <si>
    <t>Район города</t>
  </si>
  <si>
    <t>Адрес</t>
  </si>
  <si>
    <t>Индекс</t>
  </si>
  <si>
    <t>Телефон</t>
  </si>
  <si>
    <t>Мобильный телефон</t>
  </si>
  <si>
    <t>Email</t>
  </si>
  <si>
    <t>Сайт</t>
  </si>
  <si>
    <t>Рубрика</t>
  </si>
  <si>
    <t>Подрубрика</t>
  </si>
  <si>
    <t>Время работы</t>
  </si>
  <si>
    <t>Способы оплаты</t>
  </si>
  <si>
    <t>whatsapp</t>
  </si>
  <si>
    <t>viber</t>
  </si>
  <si>
    <t>telegram</t>
  </si>
  <si>
    <t>facebook</t>
  </si>
  <si>
    <t>instagram</t>
  </si>
  <si>
    <t>vkontakte</t>
  </si>
  <si>
    <t>odnoklassniki</t>
  </si>
  <si>
    <t>youtube</t>
  </si>
  <si>
    <t>twitter</t>
  </si>
  <si>
    <t>skype</t>
  </si>
  <si>
    <t>icq</t>
  </si>
  <si>
    <t>googleplus</t>
  </si>
  <si>
    <t>linkedin</t>
  </si>
  <si>
    <t>pinterest</t>
  </si>
  <si>
    <t>Широта</t>
  </si>
  <si>
    <t>Долгота</t>
  </si>
  <si>
    <t>Фэмили, сеть дисконт-центров</t>
  </si>
  <si>
    <t>Алтайский край</t>
  </si>
  <si>
    <t>Алейск городской округ</t>
  </si>
  <si>
    <t>Алейск</t>
  </si>
  <si>
    <t>Комсомольская улица, 115а</t>
  </si>
  <si>
    <t>8‒800‒234‒33‒70</t>
  </si>
  <si>
    <t>http://www.familyfest.ru</t>
  </si>
  <si>
    <t>Детские товары, Обувь, Одежда / Аксессуары</t>
  </si>
  <si>
    <t>Женская одежда, Игрушки, Мужская одежда, Обувные магазины, Товары для новорождённых</t>
  </si>
  <si>
    <t>Ежедневно с 09:00 до 20:00</t>
  </si>
  <si>
    <t>Оплата картой, Наличный расчёт</t>
  </si>
  <si>
    <t>https://instagram.com/family_shopingcenter</t>
  </si>
  <si>
    <t>https://vk.com/publicnaroi</t>
  </si>
  <si>
    <t>https://ok.ru/group/52970125590594</t>
  </si>
  <si>
    <t>Обувь</t>
  </si>
  <si>
    <t>Обувные магазины</t>
  </si>
  <si>
    <t>Обувь, Одежда / Аксессуары</t>
  </si>
  <si>
    <t>Наличный расчёт</t>
  </si>
  <si>
    <t>Детские товары, Одежда / Аксессуары</t>
  </si>
  <si>
    <t>Медицинские товары, Одежда / Аксессуары</t>
  </si>
  <si>
    <t>Аптеки, Контактные линзы, Оптика, Солнцезащитные очки</t>
  </si>
  <si>
    <t>Пн: c 09:00-17:00, Вт: c 09:00-17:00, Ср: c 09:00-17:00, Чт: c 09:00-17:00, Пт: c 09:00-17:00, Сб: выходной, Вс: выходной</t>
  </si>
  <si>
    <t>Детская одежда, Женская одежда, Мужская одежда</t>
  </si>
  <si>
    <t>Одежда / Аксессуары</t>
  </si>
  <si>
    <t>Одежда / Аксессуары, Спортивные товары</t>
  </si>
  <si>
    <t>Женская одежда</t>
  </si>
  <si>
    <t>Ежедневно с 09:00 до 19:00</t>
  </si>
  <si>
    <t>Ежедневно с 09:00 до 18:00</t>
  </si>
  <si>
    <t>Ежедневно с 09:00 до 13:00</t>
  </si>
  <si>
    <t>Оплата картой, Наличный расчёт, Оплата через банк</t>
  </si>
  <si>
    <t>Наличный расчёт, Оплата через банк</t>
  </si>
  <si>
    <t>Контактные линзы, Оптика, Солнцезащитные очки</t>
  </si>
  <si>
    <t>Пн: c 08:30-17:00, Вт: c 08:30-17:00, Ср: c 08:30-17:00, Чт: c 08:30-17:00, Пт: c 08:30-17:00, Сб: выходной, Вс: выходной</t>
  </si>
  <si>
    <t>Детские товары</t>
  </si>
  <si>
    <t>Детская одежда</t>
  </si>
  <si>
    <t>Детские товары, Спецмагазины</t>
  </si>
  <si>
    <t>Трикотажные изделия</t>
  </si>
  <si>
    <t>Ежедневно с 10:00 до 18:00</t>
  </si>
  <si>
    <t>Наличный расчёт, Оплата через банк, Оплата эл. кошельком</t>
  </si>
  <si>
    <t>Детская обувь, Детская одежда, Игрушки, Товары для новорождённых</t>
  </si>
  <si>
    <t>Ежедневно с 10:00 до 19:00</t>
  </si>
  <si>
    <t>Женская одежда, Мужская одежда</t>
  </si>
  <si>
    <t>Пн: c 09:00-19:00, Вт: c 09:00-19:00, Ср: c 09:00-19:00, Чт: c 09:00-19:00, Пт: c 09:00-19:00, Сб: c 09:00-18:00, Вс: c 09:00-18:00</t>
  </si>
  <si>
    <t>Спецобувь, Спецодежда / Средства индивидуальной защиты</t>
  </si>
  <si>
    <t>Октябрьский район</t>
  </si>
  <si>
    <t>Пн: c 08:00-12:00, Вт: c 08:00-12:00, Ср: c 08:00-12:00, Чт: c 08:00-12:00, Пт: c 08:00-12:00, Сб: выходной, Вс: выходной</t>
  </si>
  <si>
    <t>Центральный район</t>
  </si>
  <si>
    <t>Детские товары, Книги / Канцелярия, Спецмагазины</t>
  </si>
  <si>
    <t>Ежедневно с 09:00 до 21:00</t>
  </si>
  <si>
    <t>Пн: c 09:00-18:00, Вт: c 09:00-18:00, Ср: c 09:00-18:00, Чт: c 09:00-18:00, Пт: c 09:00-18:00, Сб: выходной, Вс: выходной</t>
  </si>
  <si>
    <t>Ленинский район</t>
  </si>
  <si>
    <t>Ежедневно с 10:00 до 20:00</t>
  </si>
  <si>
    <t>Бытовые услуги, Медицинские товары, Медицинские услуги, Одежда / Аксессуары</t>
  </si>
  <si>
    <t>Контактные линзы, Оптика, Ремонт очков, Солнцезащитные очки, Услуги офтальмолога</t>
  </si>
  <si>
    <t>Бытовые услуги, Медицинские товары, Одежда / Аксессуары</t>
  </si>
  <si>
    <t>Контактные линзы, Оптика, Ремонт очков, Солнцезащитные очки</t>
  </si>
  <si>
    <t>Пн: c 10:00-19:00, Вт: c 10:00-19:00, Ср: c 10:00-19:00, Чт: c 10:00-19:00, Пт: c 10:00-19:00, Сб: c 10:00-19:00, Вс: c 10:00-17:00</t>
  </si>
  <si>
    <t>Одежда / Аксессуары, Текстиль</t>
  </si>
  <si>
    <t>Ежедневно с 10:00 до 21:00</t>
  </si>
  <si>
    <t>Пн: c 10:00-19:00, Вт: c 10:00-19:00, Ср: c 10:00-19:00, Чт: c 10:00-19:00, Пт: c 10:00-19:00, Сб: c 10:00-19:00, Вс: c 10:00-18:00</t>
  </si>
  <si>
    <t>Пн: c 08:00-17:00, Вт: c 08:00-17:00, Ср: c 08:00-17:00, Чт: c 08:00-17:00, Пт: c 08:00-17:00, Сб: выходной, Вс: выходной</t>
  </si>
  <si>
    <t>Красота / Здоровье, Медицинские товары, Одежда / Аксессуары, Садово-хозяйственные товары</t>
  </si>
  <si>
    <t>Пн: c 10:00-19:00, Вт: c 10:00-19:00, Ср: c 10:00-19:00, Чт: c 10:00-19:00, Пт: c 10:00-19:00, Сб: c 10:00-18:00, Вс: c 10:00-18:00</t>
  </si>
  <si>
    <t>Меха / Дублёнки / Кожа</t>
  </si>
  <si>
    <t>Ателье, Одежда / Аксессуары</t>
  </si>
  <si>
    <t>Пн: c 08:30-12:00, Вт: c 08:30-12:00, Ср: c 08:30-12:00, Чт: c 08:30-12:00, Пт: c 08:30-12:00, Сб: выходной, Вс: выходной</t>
  </si>
  <si>
    <t>Нижнее бельё, Трикотажные изделия, Чулочно-носочные изделия</t>
  </si>
  <si>
    <t>Сумки / Кожгалантерея</t>
  </si>
  <si>
    <t>Оплата через банк</t>
  </si>
  <si>
    <t>Обувные магазины, Сумки / Кожгалантерея</t>
  </si>
  <si>
    <t>Нижнее бельё, Трикотажные изделия</t>
  </si>
  <si>
    <t>Мужская одежда</t>
  </si>
  <si>
    <t>Ежедневно с 10:00 до 22:00</t>
  </si>
  <si>
    <t>Медицинские товары, Медицинские услуги, Одежда / Аксессуары</t>
  </si>
  <si>
    <t>Детский мир, сеть магазинов детских товаров</t>
  </si>
  <si>
    <t>8‒800‒250‒00‒00</t>
  </si>
  <si>
    <t>http://www.detmir.ru</t>
  </si>
  <si>
    <t>https://facebook.com/detmir</t>
  </si>
  <si>
    <t>https://instagram.com/detmir_shop</t>
  </si>
  <si>
    <t>https://vk.com/detmir</t>
  </si>
  <si>
    <t>https://ok.ru/detmir</t>
  </si>
  <si>
    <t>https://youtube.com/user/detmirtv</t>
  </si>
  <si>
    <t>https://twitter.com/detmir_official</t>
  </si>
  <si>
    <t>Верхняя одежда, Спортивная одежда / обувь</t>
  </si>
  <si>
    <t>Ежедневно с 08:30 до 20:00</t>
  </si>
  <si>
    <t>Детские товары, Спецмагазины, Спортивные товары</t>
  </si>
  <si>
    <t>Пн: c 09:00-18:00, Вт: c 09:00-18:00, Ср: c 09:00-18:00, Чт: c 09:00-18:00, Пт: c 09:00-18:00, Сб: c 09:00-18:00, Вс: выходной</t>
  </si>
  <si>
    <t>Ежедневно с 09:00 до 14:00</t>
  </si>
  <si>
    <t>Контактные линзы, Оптика, Солнцезащитные очки, Услуги офтальмолога</t>
  </si>
  <si>
    <t>Пн: c 09:00-12:00, Вт: c 09:00-12:00, Ср: c 09:00-12:00, Чт: c 09:00-12:00, Пт: c 09:00-12:00, Сб: выходной, Вс: выходной</t>
  </si>
  <si>
    <t>Ежедневно с 08:00 до 19:00</t>
  </si>
  <si>
    <t>Игрушки</t>
  </si>
  <si>
    <t>Детские товары, Текстиль</t>
  </si>
  <si>
    <t>Постельные принадлежности / Текстиль для дома, Товары для новорождённых</t>
  </si>
  <si>
    <t>Детская обувь, Детская одежда</t>
  </si>
  <si>
    <t>Одежда / обувь для танцев</t>
  </si>
  <si>
    <t>Одежда / обувь для силовых структур</t>
  </si>
  <si>
    <t>Советская, 9</t>
  </si>
  <si>
    <t>Детские товары, Мебель, Спортивные товары</t>
  </si>
  <si>
    <t>Школьная форма</t>
  </si>
  <si>
    <t>Ежедневно с 00:00 до 24:00</t>
  </si>
  <si>
    <t>Детские товары, Мебель</t>
  </si>
  <si>
    <t>http://incity.ru</t>
  </si>
  <si>
    <t>https://facebook.com/incity.ru</t>
  </si>
  <si>
    <t>https://instagram.com/incity_official</t>
  </si>
  <si>
    <t>https://vk.com/incity</t>
  </si>
  <si>
    <t>Пн: c 10:00-19:00, Вт: c 10:00-19:00, Ср: c 10:00-19:00, Чт: c 10:00-19:00, Пт: c 10:00-19:00, Сб: c 10:00-17:00, Вс: c 10:00-17:00</t>
  </si>
  <si>
    <t>Книги / Канцелярия, Одежда / Аксессуары</t>
  </si>
  <si>
    <t>Товары для беременных / Товары для кормящих мам</t>
  </si>
  <si>
    <t>Ежедневно с 09:30 до 20:00</t>
  </si>
  <si>
    <t>Детские товары, Садово-хозяйственные товары, Спецмагазины</t>
  </si>
  <si>
    <t>Пн: c 09:00-13:00, Вт: c 09:00-13:00, Ср: c 09:00-13:00, Чт: c 09:00-13:00, Пт: c 09:00-13:00, Сб: выходной, Вс: выходной</t>
  </si>
  <si>
    <t>Детские товары, Спецмагазины, Тара / Упаковка</t>
  </si>
  <si>
    <t>Ежедневно с 08:00 до 18:00</t>
  </si>
  <si>
    <t>Красота / Здоровье, Одежда / Аксессуары, Садово-хозяйственные товары</t>
  </si>
  <si>
    <t>Оплата картой, Наличный расчёт, Перевод с карты</t>
  </si>
  <si>
    <t>Пн: c 09:00-18:00, Вт: c 09:00-18:00, Ср: c 09:00-18:00, Чт: c 09:00-18:00, Пт: c 09:00-17:00, Сб: выходной, Вс: выходной</t>
  </si>
  <si>
    <t>Пн: c 10:00-19:00, Вт: c 10:00-19:00, Ср: c 10:00-19:00, Чт: c 10:00-19:00, Пт: c 10:00-19:00, Сб: c 10:00-18:00, Вс: c 10:00-17:00</t>
  </si>
  <si>
    <t>Бытовая химия, Косметика / Парфюмерия, Средства гигиены, Чулочно-носочные изделия</t>
  </si>
  <si>
    <t>Одежда / Аксессуары, Спецмагазины, Спортивные товары</t>
  </si>
  <si>
    <t>Одежда / Аксессуары, Спецмагазины, Тара / Упаковка</t>
  </si>
  <si>
    <t>http://www.oodji.com</t>
  </si>
  <si>
    <t>Ателье меховые / кожаные, Меховое / кожаное сырьё</t>
  </si>
  <si>
    <t>Юничел, магазин обуви</t>
  </si>
  <si>
    <t>Красота / Здоровье, Медицинские товары, Одежда / Аксессуары</t>
  </si>
  <si>
    <t>Пн: c 09:00-18:00, Вт: c 09:00-18:00, Ср: c 09:00-18:00, Чт: c 09:00-18:00, Пт: c 09:00-18:00, Сб: c 10:00-16:00, Вс: c 10:00-16:00</t>
  </si>
  <si>
    <t>Пн: c 09:00-18:00, Вт: c 09:00-18:00, Ср: c 09:00-18:00, Чт: c 09:00-18:00, Пт: c 09:00-18:00, Сб: c 10:00-16:00, Вс: выходной</t>
  </si>
  <si>
    <t>Пн: c 08:00-16:00, Вт: c 08:00-16:00, Ср: c 08:00-16:00, Чт: c 08:00-16:00, Пт: c 08:00-16:00, Сб: выходной, Вс: выходной</t>
  </si>
  <si>
    <t>Ежедневно с 10:00 до 18:30</t>
  </si>
  <si>
    <t>Инструмент, Металлы, Одежда / Аксессуары, Промышленное оборудование</t>
  </si>
  <si>
    <t>Меховое / кожаное сырьё</t>
  </si>
  <si>
    <t>Детская мебель, Товары для новорождённых</t>
  </si>
  <si>
    <t>Первомайский район</t>
  </si>
  <si>
    <t>Инструмент, Одежда / Аксессуары, Промышленное оборудование, Садово-хозяйственные товары</t>
  </si>
  <si>
    <t>Детская одежда, Игрушки, Товары для праздничного оформления / организации праздников</t>
  </si>
  <si>
    <t>улица Ленина, 56</t>
  </si>
  <si>
    <t>Амурская область</t>
  </si>
  <si>
    <t>Белогорск городской округ</t>
  </si>
  <si>
    <t>Белогорск</t>
  </si>
  <si>
    <t>Бытовая химия, Косметика / Парфюмерия, Хозяйственные товары, Чулочно-носочные изделия</t>
  </si>
  <si>
    <t>улица Кирова, 121</t>
  </si>
  <si>
    <t>ФармОптик, оптика</t>
  </si>
  <si>
    <t>7‒924‒143‒02‒63</t>
  </si>
  <si>
    <t>farmoptic@yandex.ru, info@kretivz.com</t>
  </si>
  <si>
    <t>http://farm-optik.ru</t>
  </si>
  <si>
    <t>https://instagram.com/farm_optikbel</t>
  </si>
  <si>
    <t>Техноавиа</t>
  </si>
  <si>
    <t>http://www.technoavia.ru</t>
  </si>
  <si>
    <t>https://facebook.com/technoavia</t>
  </si>
  <si>
    <t>Верхняя одежда, Мужская одежда, Школьная форма</t>
  </si>
  <si>
    <t>http://unichel.ru</t>
  </si>
  <si>
    <t>https://facebook.com/unichel.shoes</t>
  </si>
  <si>
    <t>https://instagram.com/unichel_shoes</t>
  </si>
  <si>
    <t>https://vk.com/unichel</t>
  </si>
  <si>
    <t>https://ok.ru/unichel</t>
  </si>
  <si>
    <t>https://vk.com/oodji</t>
  </si>
  <si>
    <t>https://ok.ru/oodji</t>
  </si>
  <si>
    <t>https://twitter.com/oodji_com</t>
  </si>
  <si>
    <t>Детские товары, Мебель, Продукты питания</t>
  </si>
  <si>
    <t>Детская мебель, Детская одежда, Детское питание, Игрушки, Товары для новорождённых</t>
  </si>
  <si>
    <t>Архангельская область</t>
  </si>
  <si>
    <t>Архангельск городской округ</t>
  </si>
  <si>
    <t>Архангельск</t>
  </si>
  <si>
    <t>Milano Style, сеть магазинов кожгалантереи и солнцезащитных очков</t>
  </si>
  <si>
    <t>Троицкий проспект, 17</t>
  </si>
  <si>
    <t>7‒921‒089‒45‒54, 7‒921‒296‒46‒46</t>
  </si>
  <si>
    <t>sergio-ms@mail.ru</t>
  </si>
  <si>
    <t>Пн: c 11:00-20:00, Вт: c 11:00-20:00, Ср: c 11:00-20:00, Чт: c 11:00-20:00, Пт: c 11:00-20:00, Сб: c 11:00-19:00, Вс: c 11:00-19:00</t>
  </si>
  <si>
    <t>https://youtube.com/channel/UCRbXGt1ItVh6EcqDxl6SIKw</t>
  </si>
  <si>
    <t>https://twitter.com/technoavia_ru</t>
  </si>
  <si>
    <t>Пн: c 11:00-19:00, Вт: c 11:00-19:00, Ср: c 11:00-19:00, Чт: c 11:00-19:00, Пт: c 11:00-19:00, Сб: c 11:00-18:00, Вс: c 11:00-18:00. по предварительной записи: пн-вс</t>
  </si>
  <si>
    <t>https://vk.com/uspoloassnrus</t>
  </si>
  <si>
    <t>Астраханская область</t>
  </si>
  <si>
    <t>Астрахань городской округ</t>
  </si>
  <si>
    <t>Астрахань</t>
  </si>
  <si>
    <t>Магазин №1</t>
  </si>
  <si>
    <t>Кировский район</t>
  </si>
  <si>
    <t>Бакинская, 39</t>
  </si>
  <si>
    <t>7 (8512) 66‒95‒00</t>
  </si>
  <si>
    <t>newone@comand.su, one@comand.su</t>
  </si>
  <si>
    <t>http://www.magazin-1.com</t>
  </si>
  <si>
    <t>Верхняя одежда, Мужская одежда, Обувные магазины, Сумки / Кожгалантерея</t>
  </si>
  <si>
    <t>https://facebook.com/magazinn1</t>
  </si>
  <si>
    <t>Пн: c 09:00-18:00, Вт: c 09:00-18:00, Ср: c 09:00-18:00, Чт: c 09:00-18:00, Пт: c 09:00-18:00, Сб: c 10:00-14:00, Вс: выходной</t>
  </si>
  <si>
    <t>Пн: c 09:00-19:00, Вт: c 09:00-19:00, Ср: c 09:00-19:00, Чт: c 09:00-19:00, Пт: c 09:00-19:00, Сб: c 09:00-18:00, Вс: c 10:00-17:00</t>
  </si>
  <si>
    <t>Водно-спортивная техника, Снаряжение для туризма и отдыха, Спецодежда / Средства индивидуальной защиты, Товары для рыбалки</t>
  </si>
  <si>
    <t>Пн: c 08:00-19:00, Вт: c 08:00-19:00, Ср: c 08:00-19:00, Чт: c 08:00-19:00, Пт: c 08:00-19:00, Сб: c 09:00-18:00, Вс: c 09:00-18:00</t>
  </si>
  <si>
    <t>Бижутерия, Женская одежда, Свадебные товары</t>
  </si>
  <si>
    <t>Медицинские товары, Одежда / Аксессуары, Садово-хозяйственные товары, Тара / Упаковка</t>
  </si>
  <si>
    <t>Кирова, 54</t>
  </si>
  <si>
    <t>Пн: c 08:00-17:00, Вт: c 08:00-17:00, Ср: c 08:00-17:00, Чт: c 08:00-17:00, Пт: c 08:00-17:00, Сб: c 08:00-17:00, Вс: выходной</t>
  </si>
  <si>
    <t>Белгородская область</t>
  </si>
  <si>
    <t>Белгород городской округ</t>
  </si>
  <si>
    <t>Белгород</t>
  </si>
  <si>
    <t>Управа №12 'Центральная'</t>
  </si>
  <si>
    <t>Sportactive, магазин спортивной одежды</t>
  </si>
  <si>
    <t>Белгородский проспект, 87</t>
  </si>
  <si>
    <t>7 (4722) 23‒27‒77</t>
  </si>
  <si>
    <t>online@stalos.ru</t>
  </si>
  <si>
    <t>http://www.stalos.ru/</t>
  </si>
  <si>
    <t>http://vk.link/francescodonni</t>
  </si>
  <si>
    <t>https://vk.com/francescodonni</t>
  </si>
  <si>
    <t>Джинсовая одежда, Женская одежда, Мужская одежда, Обувные магазины</t>
  </si>
  <si>
    <t>Ортопедические товары, Товары для беременных / Товары для кормящих мам, Товары для реабилитации</t>
  </si>
  <si>
    <t>http://ru.uspoloassn.com</t>
  </si>
  <si>
    <t>https://instagram.com/uspoloassnrus</t>
  </si>
  <si>
    <t>oodji, магазин одежды</t>
  </si>
  <si>
    <t>Книги / Канцелярия, Красота / Здоровье, Одежда / Аксессуары, Садово-хозяйственные товары</t>
  </si>
  <si>
    <t>https://facebook.com/francescodonnishop</t>
  </si>
  <si>
    <t>https://instagram.com/francesco_donni_shop</t>
  </si>
  <si>
    <t>Детские товары, Издательское дело / Полиграфия</t>
  </si>
  <si>
    <t>Брянская область</t>
  </si>
  <si>
    <t>Брянск городской округ</t>
  </si>
  <si>
    <t>Брянск</t>
  </si>
  <si>
    <t>Базис, торговая компания</t>
  </si>
  <si>
    <t>Ромашина, 6</t>
  </si>
  <si>
    <t>7 (4832) 72‒37‒15, 7 (4832) 74‒37‒75</t>
  </si>
  <si>
    <t>bazis32@mail.ru</t>
  </si>
  <si>
    <t>http://bazis32.ru</t>
  </si>
  <si>
    <t>Бытовая химия, Пакеты / Плёнки, Садово-огородный инвентарь / техника, Спецодежда / Средства индивидуальной защиты, Средства гигиены</t>
  </si>
  <si>
    <t>Ежедневно с 07:30 до 20:30</t>
  </si>
  <si>
    <t>Владимирская область</t>
  </si>
  <si>
    <t>Amore Mio, салон свадебной и вечерней моды</t>
  </si>
  <si>
    <t>Владимир городской округ</t>
  </si>
  <si>
    <t>Владимир</t>
  </si>
  <si>
    <t>Большая Московская, 19а</t>
  </si>
  <si>
    <t>7 (4922) 42‒00‒00</t>
  </si>
  <si>
    <t>amoremio33@mail.ru</t>
  </si>
  <si>
    <t>http://amoremio33.ru</t>
  </si>
  <si>
    <t>https://instagram.com/amore_mio_33</t>
  </si>
  <si>
    <t>TRUVOR, магазин мужской одежды</t>
  </si>
  <si>
    <t>проспект Строителей, 19</t>
  </si>
  <si>
    <t>https://facebook.com/oodji-226340137496379</t>
  </si>
  <si>
    <t>Московская, 11</t>
  </si>
  <si>
    <t>Волгоградская область</t>
  </si>
  <si>
    <t>Волгоград городской округ</t>
  </si>
  <si>
    <t>Волгоград</t>
  </si>
  <si>
    <t>Волгофарм, сеть салонов оптики</t>
  </si>
  <si>
    <t>Комсомольская, 10</t>
  </si>
  <si>
    <t>7 (8442) 38‒45‒46, 8‒800‒707‒07‒88</t>
  </si>
  <si>
    <t>inbox@volgofarm.ru, marketing@volgofarm.ru, romanova@volgofarm.ru, vf1@volgofarm.ru</t>
  </si>
  <si>
    <t>http://volgofarm.ru/nasha-optika</t>
  </si>
  <si>
    <t>Пн: c 08:00-20:00, Вт: c 08:00-20:00, Ср: c 08:00-20:00, Чт: c 08:00-20:00, Пт: c 08:00-20:00, Сб: c 09:00-17:00, Вс: c 09:00-17:00</t>
  </si>
  <si>
    <t>https://facebook.com/volgofarm</t>
  </si>
  <si>
    <t>https://instagram.com/volgofarm</t>
  </si>
  <si>
    <t>https://vk.com/volgofarm</t>
  </si>
  <si>
    <t>https://twitter.com/volgofarm</t>
  </si>
  <si>
    <t>Косметика / Парфюмерия, Средства гигиены, Чулочно-носочные изделия</t>
  </si>
  <si>
    <t>Игрушки, Подарочная упаковка, Товары для праздничного оформления / организации праздников</t>
  </si>
  <si>
    <t>Детский мир, магазин детской одежды</t>
  </si>
  <si>
    <t>Вологодская область</t>
  </si>
  <si>
    <t>Вологда городской округ</t>
  </si>
  <si>
    <t>Вологда</t>
  </si>
  <si>
    <t>Anime shop, магазин аниме и рок-атрибутики</t>
  </si>
  <si>
    <t>Советский проспект, 6</t>
  </si>
  <si>
    <t>7 (8172) 50‒75‒60</t>
  </si>
  <si>
    <t>7‒953‒513‒55‒91</t>
  </si>
  <si>
    <t>animania.shop@yandex.ru</t>
  </si>
  <si>
    <t>http://animania-shop.ru</t>
  </si>
  <si>
    <t>Бижутерия, Верхняя одежда, Женская одежда, Канцелярские товары / Учебные принадлежности, Косплей товары</t>
  </si>
  <si>
    <t>Пн: c 10:00-18:00, Вт: c 10:00-18:00, Ср: c 10:00-18:00, Чт: c 10:00-18:00, Пт: c 10:00-18:00, Сб: c 11:00-18:00, Вс: c 11:00-17:00</t>
  </si>
  <si>
    <t>https://vk.com/club10614773</t>
  </si>
  <si>
    <t>Воронежская область</t>
  </si>
  <si>
    <t>Фармия, сеть аптек</t>
  </si>
  <si>
    <t>Воронеж городской округ</t>
  </si>
  <si>
    <t>Воронеж</t>
  </si>
  <si>
    <t>Коминтерновский район</t>
  </si>
  <si>
    <t>бульвар Победы, 26в</t>
  </si>
  <si>
    <t>7 (473) 202‒51‒32, 8‒800‒775‒55‒29</t>
  </si>
  <si>
    <t>smm@farmiya.ru</t>
  </si>
  <si>
    <t>http://farmiya.ru</t>
  </si>
  <si>
    <t>https://t.me/farmiya_spravka</t>
  </si>
  <si>
    <t>https://facebook.com/farmiya.rf</t>
  </si>
  <si>
    <t>https://instagram.com/farmiya.rf</t>
  </si>
  <si>
    <t>https://vk.com/farmiya</t>
  </si>
  <si>
    <t>https://ok.ru/farmiya</t>
  </si>
  <si>
    <t>Красота / Здоровье, Медицинские товары, Медицинские услуги, Одежда / Аксессуары</t>
  </si>
  <si>
    <t>Пн: c 08:00-20:00, Вт: c 08:00-20:00, Ср: c 08:00-20:00, Чт: c 08:00-20:00, Пт: c 08:00-20:00, Сб: выходной, Вс: выходной</t>
  </si>
  <si>
    <t>Еврейская автономная область</t>
  </si>
  <si>
    <t>Биробиджан городской округ</t>
  </si>
  <si>
    <t>Биробиджан</t>
  </si>
  <si>
    <t>Оптика-Сервис</t>
  </si>
  <si>
    <t>Биршоссе 2 км, 17Б</t>
  </si>
  <si>
    <t>7 (42622) 7‒01‒90, 7 (42622) 7‒97‒09</t>
  </si>
  <si>
    <t>7‒924‒742‒97‒09</t>
  </si>
  <si>
    <t>optica-servis@mail.ru</t>
  </si>
  <si>
    <t>http://optica-servis.ru</t>
  </si>
  <si>
    <t>Забайкальский край</t>
  </si>
  <si>
    <t>Чита городской округ</t>
  </si>
  <si>
    <t>Чита</t>
  </si>
  <si>
    <t>Амурская, 84</t>
  </si>
  <si>
    <t>7 (3022) 21‒07‒62, 7 (3022) 26‒27‒80</t>
  </si>
  <si>
    <t>ankaj@bk.ru, frontoffice@ru.oodji.com, spp@oodji.com</t>
  </si>
  <si>
    <t>https://instagram.com/oodji_chita</t>
  </si>
  <si>
    <t>https://pinterest.com/oggi_chita</t>
  </si>
  <si>
    <t>Аптеки, Контактные линзы, Оптика, Солнцезащитные очки, Услуги офтальмолога</t>
  </si>
  <si>
    <t>Ивановская область</t>
  </si>
  <si>
    <t>Иваново городской округ</t>
  </si>
  <si>
    <t>Иваново</t>
  </si>
  <si>
    <t>Batist Ivanovo, сеть магазинов нижнего белья и текстиля для дома</t>
  </si>
  <si>
    <t>Ермака, 49/1</t>
  </si>
  <si>
    <t>7‒910‒695‒39‒11, 7‒961‒246‒09‒04</t>
  </si>
  <si>
    <t>zhanna3774@mail.ru</t>
  </si>
  <si>
    <t>http://batist-ivanovo.ru</t>
  </si>
  <si>
    <t>Пн: c 07:00-16:00, Вт: c 07:00-16:00, Ср: c 07:00-16:00, Чт: c 07:00-16:00, Пт: c 07:00-16:00, Сб: c 08:00-15:00, Вс: выходной</t>
  </si>
  <si>
    <t>79106953911, 79612460904, viber://contact/?number=79106953911, viber://contact/?number=79612460904</t>
  </si>
  <si>
    <t>Водный транспорт, Обувь, Спортивные товары</t>
  </si>
  <si>
    <t>Комэкс, сеть салонов оптики</t>
  </si>
  <si>
    <t>Иркутская область</t>
  </si>
  <si>
    <t>Ангарский городской округ</t>
  </si>
  <si>
    <t>Ангарск</t>
  </si>
  <si>
    <t>74-й квартал, 5</t>
  </si>
  <si>
    <t>7 (3955) 52‒39‒39</t>
  </si>
  <si>
    <t>komeks@irmail.ru</t>
  </si>
  <si>
    <t>http://komeks.megamir-test.ru</t>
  </si>
  <si>
    <t>Ежедневно с 08:30 до 12:30</t>
  </si>
  <si>
    <t>https://instagram.com/optikakomeks</t>
  </si>
  <si>
    <t>Центральный округ</t>
  </si>
  <si>
    <t>Ленинский округ</t>
  </si>
  <si>
    <t>Бытовая химия, Канцелярские товары / Учебные принадлежности, Косметика / Парфюмерия, Чулочно-носочные изделия</t>
  </si>
  <si>
    <t>Карла Либкнехта, 2</t>
  </si>
  <si>
    <t>Кабардино-Балкарская Республика</t>
  </si>
  <si>
    <t>Республика Северная Осетия — Алания</t>
  </si>
  <si>
    <t>Нальчик городской округ</t>
  </si>
  <si>
    <t>Нальчик</t>
  </si>
  <si>
    <t>СТИГМА, салон оптики</t>
  </si>
  <si>
    <t>проспект Кулиева, 6</t>
  </si>
  <si>
    <t>7‒938‒787‒00‒09</t>
  </si>
  <si>
    <t>info@optica-stigma.ru</t>
  </si>
  <si>
    <t>http://optica-stigma.ru</t>
  </si>
  <si>
    <t>https://facebook.com/stigmaoptika</t>
  </si>
  <si>
    <t>https://instagram.com/optica_stigma</t>
  </si>
  <si>
    <t>https://vk.com/optica_stigma</t>
  </si>
  <si>
    <t>Медицинское оборудование / инструмент, Спецодежда / Средства индивидуальной защиты</t>
  </si>
  <si>
    <t>Калининградская область</t>
  </si>
  <si>
    <t>Багратионовский городской округ</t>
  </si>
  <si>
    <t>Агрофирма Багратионовская</t>
  </si>
  <si>
    <t>пос. Партизанское</t>
  </si>
  <si>
    <t>Новая, 8а</t>
  </si>
  <si>
    <t>7 (40156) 5‒76‒22, 7 (40156) 5‒76‒41, 7 (40156) 5‒76‒49</t>
  </si>
  <si>
    <t>agrofirm@mail.ru</t>
  </si>
  <si>
    <t>http://agrofirm39.ru</t>
  </si>
  <si>
    <t>Юбилейная улица, 2</t>
  </si>
  <si>
    <t>Калужская область</t>
  </si>
  <si>
    <t>MAM`S, магазин одежды для будущих мам</t>
  </si>
  <si>
    <t>Калуга городской округ</t>
  </si>
  <si>
    <t>Калуга</t>
  </si>
  <si>
    <t>7‒902‒396‒33‒95, 7‒930‒846‒33‒51</t>
  </si>
  <si>
    <t>mams9mt@mail.ru, mams9shop@mail.ru</t>
  </si>
  <si>
    <t>http://mams-shop.ru</t>
  </si>
  <si>
    <t>7 (495) 252‒24‒35, 7 (495) 657‒80‒81, 8‒800‒100‒83‒33</t>
  </si>
  <si>
    <t>Киров</t>
  </si>
  <si>
    <t>Птенец, сеть магазинов детских товаров</t>
  </si>
  <si>
    <t>Камчатский край</t>
  </si>
  <si>
    <t>Елизовский район</t>
  </si>
  <si>
    <t>Елизово</t>
  </si>
  <si>
    <t>Завойко, 2</t>
  </si>
  <si>
    <t>7 (4152) 45‒44‒44, 7 (41531) 6‒26‒14</t>
  </si>
  <si>
    <t>7‒984‒167‒95‒58</t>
  </si>
  <si>
    <t>info@ptenec.com</t>
  </si>
  <si>
    <t>http://ptenec.com</t>
  </si>
  <si>
    <t>https://instagram.com/pteneckam</t>
  </si>
  <si>
    <t>Карачаево-Черкесская Республика</t>
  </si>
  <si>
    <t>Айва, интернет-магазин одежды</t>
  </si>
  <si>
    <t>Прикубанский район</t>
  </si>
  <si>
    <t>с. Дружба</t>
  </si>
  <si>
    <t>50 лет Октября, 2</t>
  </si>
  <si>
    <t>7 (499) 577‒05‒08</t>
  </si>
  <si>
    <t>7‒928‒384‒58‒83</t>
  </si>
  <si>
    <t>m@optodejda.ru</t>
  </si>
  <si>
    <t>http://optodejda.ru</t>
  </si>
  <si>
    <t>https://instagram.com/optodejda.ru</t>
  </si>
  <si>
    <t>https://vk.com/club114092746</t>
  </si>
  <si>
    <t>https://ok.ru/group/52994001404073</t>
  </si>
  <si>
    <t>Пн: c 08:00-17:00, Вт: c 08:00-17:00, Ср: c 08:00-17:00, Чт: c 08:00-17:00, Пт: c 08:00-17:00, Сб: c 09:00-14:00, Вс: выходной</t>
  </si>
  <si>
    <t>Вязание трикотажных изделий, Трикотажные изделия</t>
  </si>
  <si>
    <t>Кемеровская область — Кузбасс</t>
  </si>
  <si>
    <t>Беловский трикотаж, торгово-производственная компания</t>
  </si>
  <si>
    <t>Беловский городской округ</t>
  </si>
  <si>
    <t>Белово</t>
  </si>
  <si>
    <t>Кузбасская, 37/2</t>
  </si>
  <si>
    <t>7 (38452) 6‒13‒36, 7 (38452) 6‒16‒34, 7 (38452) 6‒16‒65</t>
  </si>
  <si>
    <t>belov-trikotag@mail.ru</t>
  </si>
  <si>
    <t>http://fabrika42.ru</t>
  </si>
  <si>
    <t>Игрушки, Средства защиты растений / Удобрения, Товары для праздничного оформления / организации праздников, Цветы</t>
  </si>
  <si>
    <t>Заводской район</t>
  </si>
  <si>
    <t>Вокзальная, 41</t>
  </si>
  <si>
    <t>Кировская область</t>
  </si>
  <si>
    <t>ТЕХНОПОЛИС</t>
  </si>
  <si>
    <t>Киров городской округ</t>
  </si>
  <si>
    <t>Воровского, 135а</t>
  </si>
  <si>
    <t>7 (8332) 25‒58‒58, 7 (8332) 480‒888</t>
  </si>
  <si>
    <t>info@tpko.ru</t>
  </si>
  <si>
    <t>http://www.tpko.ru</t>
  </si>
  <si>
    <t>Аудио / Видео / Бытовая техника, Детские товары, Компьютеры, Оргтехника / Офисная техника, Средства связи</t>
  </si>
  <si>
    <t>Бытовая техника, Игрушки, Компьютеры / Комплектующие, Мобильные телефоны, Оргтехника</t>
  </si>
  <si>
    <t>https://facebook.com/tpko.ru</t>
  </si>
  <si>
    <t>https://instagram.com/technopolis_kirov</t>
  </si>
  <si>
    <t>https://vk.com/technopolis.kirov</t>
  </si>
  <si>
    <t>https://youtube.com/channel/UCI-xYTqO_eNLbp9_hqPd14g</t>
  </si>
  <si>
    <t>https://twitter.com/technopolis_krv</t>
  </si>
  <si>
    <t>Пролетарская, 24а</t>
  </si>
  <si>
    <t>БЕГЕМОТиК, сеть магазинов</t>
  </si>
  <si>
    <t>Костромская область</t>
  </si>
  <si>
    <t>АЮшки, компания</t>
  </si>
  <si>
    <t>Кострома городской округ</t>
  </si>
  <si>
    <t>Кострома</t>
  </si>
  <si>
    <t>7‒905‒153‒82‒77, 7‒920‒385‒70‒01</t>
  </si>
  <si>
    <t>info@ayushki.ru</t>
  </si>
  <si>
    <t>http://xn--80aqfrf4cc8b.xn--p1ai</t>
  </si>
  <si>
    <t>79051538277, 79159158608, 79203857001</t>
  </si>
  <si>
    <t>Краснодарский край</t>
  </si>
  <si>
    <t>Абинский район</t>
  </si>
  <si>
    <t>Абинск</t>
  </si>
  <si>
    <t>Советов, 128Б</t>
  </si>
  <si>
    <t>Ленина, 65</t>
  </si>
  <si>
    <t>СумСити, сеть магазинов сумок и кожгалантереи</t>
  </si>
  <si>
    <t>7‒918‒151‒51‒53, 7‒918‒439‒38‒75</t>
  </si>
  <si>
    <t>l.k.symcity@mail.ru, symcity@yandex.ru</t>
  </si>
  <si>
    <t>http://xn--h1aaktbhd.xn--p1ai</t>
  </si>
  <si>
    <t>https://instagram.com/sum_city_official</t>
  </si>
  <si>
    <t>https://vk.com/sumsitikrd</t>
  </si>
  <si>
    <t>Калининский район</t>
  </si>
  <si>
    <t>Инструмент, Одежда / Аксессуары, Промышленное оборудование, Строительное оборудование и техника</t>
  </si>
  <si>
    <t>http://www.army-magazin.ru</t>
  </si>
  <si>
    <t>https://t.me/armeiskiim</t>
  </si>
  <si>
    <t>https://instagram.com/armeiskiim</t>
  </si>
  <si>
    <t>Спецодежда / Средства индивидуальной защиты, Текстиль для ресторанов / гостиниц / санаториев</t>
  </si>
  <si>
    <t>Восточный район</t>
  </si>
  <si>
    <t>Лилия, цветочный магазин</t>
  </si>
  <si>
    <t>https://twitter.com/uspoloassnrus</t>
  </si>
  <si>
    <t>Все для сварки и Монтажа, магазин</t>
  </si>
  <si>
    <t>Красноярский край</t>
  </si>
  <si>
    <t>Ачинск городской округ</t>
  </si>
  <si>
    <t>Ачинск</t>
  </si>
  <si>
    <t>5 Июля, 5а</t>
  </si>
  <si>
    <t>7‒908‒215‒91‒54</t>
  </si>
  <si>
    <t>pss2012@list.ru</t>
  </si>
  <si>
    <t>http://promsvarka24.ru/</t>
  </si>
  <si>
    <t>Абразивный инструмент, Грузоподъёмное оборудование для строительства, Сварочное оборудование, Спецодежда / Средства индивидуальной защиты</t>
  </si>
  <si>
    <t>+79082159154, 79082159154</t>
  </si>
  <si>
    <t>6-й микрорайон, 8</t>
  </si>
  <si>
    <t>Сделай Сам</t>
  </si>
  <si>
    <t>http://xn--19-nmca.xn--p1ai</t>
  </si>
  <si>
    <t>Инструмент, Климатическое оборудование, Одежда / Аксессуары, Отделочные материалы, Садово-хозяйственные товары, Сантехническое оборудование, Строительные / монтажные работы, Строительные материалы / конструкции, Электротехника</t>
  </si>
  <si>
    <t>Абразивный инструмент, Вентиляционное / тепловое оборудование, Герметики / Клеи, Замки / Скобяные изделия, Кабель / Провод, Комплектующие для дверей, Крепёжные изделия, Лакокрасочные материалы, Малярный инструмент, Металлорежущий инструмент, Садово-огородный инвентарь / техника, Сантехника / Санфаянс, Светотехника, Системы отопления / водоснабжения / канализации, Слесарно-монтажный инструмент, Спецодежда / Средства индивидуальной защиты, Стеновые панели, Сухие строительные смеси, Теплоизоляционные материалы, Фасадные работы, Хозяйственные товары, Элек</t>
  </si>
  <si>
    <t>Курганская область</t>
  </si>
  <si>
    <t>Курган городской округ</t>
  </si>
  <si>
    <t>Курган</t>
  </si>
  <si>
    <t>Оптово-розничная фирма, ИП Гарифулин М.А.</t>
  </si>
  <si>
    <t>Омская, 141а</t>
  </si>
  <si>
    <t>7 (3522) 54‒55‒56, 7 (3522) 54‒55‒62</t>
  </si>
  <si>
    <t>himbgt@yandex.ru</t>
  </si>
  <si>
    <t>http://bogate45.ru</t>
  </si>
  <si>
    <t>Курская область</t>
  </si>
  <si>
    <t>Курск городской округ</t>
  </si>
  <si>
    <t>Курск</t>
  </si>
  <si>
    <t>Обувь Francesco Donni, сеть магазинов</t>
  </si>
  <si>
    <t>7 (4712) 520‒757</t>
  </si>
  <si>
    <t>kursk3@vizavi-shoes.ru, support@francesco-donni.com</t>
  </si>
  <si>
    <t>Железнодорожный округ</t>
  </si>
  <si>
    <t>Ленинградская область</t>
  </si>
  <si>
    <t>Всеволожский муниципальный район</t>
  </si>
  <si>
    <t>Изотоп, торговая компания</t>
  </si>
  <si>
    <t>пгт Кузьмоловский</t>
  </si>
  <si>
    <t>Заводская, 5</t>
  </si>
  <si>
    <t>7 (812) 960‒08‒60</t>
  </si>
  <si>
    <t>mail@izotop.ru, sales@izotop.ru, snr@izotop.ru</t>
  </si>
  <si>
    <t>http://www.izotop.ru</t>
  </si>
  <si>
    <t>Санкт-Петербург</t>
  </si>
  <si>
    <t>проспект Энгельса, Мега Парнас</t>
  </si>
  <si>
    <t>Magic box, сеть киосков по упаковке подарков</t>
  </si>
  <si>
    <t>7‒911‒266‒40‒80</t>
  </si>
  <si>
    <t>natasha.coollucky@gmail.com</t>
  </si>
  <si>
    <t>http://magic-box.2gis.biz, http://mymagicbox.ru</t>
  </si>
  <si>
    <t>https://instagram.com/mega_magicbox</t>
  </si>
  <si>
    <t>Красота / Здоровье, Обувь</t>
  </si>
  <si>
    <t>Косметика / Парфюмерия, Обувные магазины</t>
  </si>
  <si>
    <t>INCITY, сеть магазинов женской одежды</t>
  </si>
  <si>
    <t>Липецкая область</t>
  </si>
  <si>
    <t>Елец городской округ</t>
  </si>
  <si>
    <t>Елец</t>
  </si>
  <si>
    <t>U.S. POLO ASSN</t>
  </si>
  <si>
    <t>ask@arfashiongroup.ru, estore@uspoloassn.com.ru</t>
  </si>
  <si>
    <t>https://facebook.com/uspoloassnrus</t>
  </si>
  <si>
    <t>Орджоникидзе, 48</t>
  </si>
  <si>
    <t>Магаданская область</t>
  </si>
  <si>
    <t>Магадан городской округ</t>
  </si>
  <si>
    <t>Магадан</t>
  </si>
  <si>
    <t>проспект Карла Маркса, 38</t>
  </si>
  <si>
    <t>Пн: c 10:30-19:30, Вт: c 10:30-19:30, Ср: c 10:30-19:30, Чт: c 10:30-19:30, Пт: c 10:30-19:30, Сб: c 10:30-19:00, Вс: c 11:00-18:00</t>
  </si>
  <si>
    <t>Expedition, магазин товаров для туризма</t>
  </si>
  <si>
    <t>7 (4132) 62‒22‒84</t>
  </si>
  <si>
    <t>exp@expedition.com</t>
  </si>
  <si>
    <t>Головные / шейные уборы, Меха / Дублёнки / Кожа, Меховое / кожаное сырьё, Снаряжение для туризма и отдыха, Сувениры</t>
  </si>
  <si>
    <t>https://facebook.com/expeditionterritory</t>
  </si>
  <si>
    <t>https://instagram.com/expedition_store</t>
  </si>
  <si>
    <t>https://vk.com/club18979183</t>
  </si>
  <si>
    <t>Московская область</t>
  </si>
  <si>
    <t>Балашиха городской округ</t>
  </si>
  <si>
    <t>Балашиха</t>
  </si>
  <si>
    <t>info@incity.ru</t>
  </si>
  <si>
    <t>Москва</t>
  </si>
  <si>
    <t>Ленинский городской округ</t>
  </si>
  <si>
    <t>МКАД 32 Километр, вл4</t>
  </si>
  <si>
    <t>Строгий силуэт, магазин школьной формы</t>
  </si>
  <si>
    <t>8‒800‒707‒41‒37</t>
  </si>
  <si>
    <t>7‒926‒275‒20‒84</t>
  </si>
  <si>
    <t>mail@strogiy-siluet.ru</t>
  </si>
  <si>
    <t>http://strogiy-siluet.ru</t>
  </si>
  <si>
    <t>Пн: выходной, Вт: c 10:00-16:00, Ср: выходной, Чт: c 10:00-16:00, Пт: выходной, Сб: c 10:00-16:00, Вс: c 10:00-16:00</t>
  </si>
  <si>
    <t>https://vk.com/club66291193</t>
  </si>
  <si>
    <t>https://ok.ru/group/53146860650614</t>
  </si>
  <si>
    <t>https://instagram.com/moscowchic</t>
  </si>
  <si>
    <t>https://youtube.com/channel/UCHeXwsB8eGoFc21Nq_mLwWg</t>
  </si>
  <si>
    <t>Октябрьская, 14</t>
  </si>
  <si>
    <t>7‒985‒905‒52‒96</t>
  </si>
  <si>
    <t>http://Belkina-dance.ru</t>
  </si>
  <si>
    <t>https://instagram.com/belkinadance</t>
  </si>
  <si>
    <t>https://vk.com/belkina2016</t>
  </si>
  <si>
    <t>Центральная, 28</t>
  </si>
  <si>
    <t>Мурманская область</t>
  </si>
  <si>
    <t>Апатиты городской округ</t>
  </si>
  <si>
    <t>Апатиты</t>
  </si>
  <si>
    <t>Бредова, 26а</t>
  </si>
  <si>
    <t>berezka-nadya@mail.ru</t>
  </si>
  <si>
    <t>Ненецкий автономный округ</t>
  </si>
  <si>
    <t>Трикотаж.RU, интернет-магазин</t>
  </si>
  <si>
    <t>Нарьян-Мар городской округ</t>
  </si>
  <si>
    <t>Нарьян-Мар</t>
  </si>
  <si>
    <t>7‒920‒350‒87‒79</t>
  </si>
  <si>
    <t>sale@trikotash.ru</t>
  </si>
  <si>
    <t>http://trikotash.ru</t>
  </si>
  <si>
    <t>https://vk.com/club132286824</t>
  </si>
  <si>
    <t>https://ok.ru/group/54252313444465</t>
  </si>
  <si>
    <t>Нижегородская область</t>
  </si>
  <si>
    <t>Арзамас городской округ</t>
  </si>
  <si>
    <t>Арзамас</t>
  </si>
  <si>
    <t>проспект Ленина, 131в</t>
  </si>
  <si>
    <t>7 (83147) 7‒65‒84</t>
  </si>
  <si>
    <t>7‒920‒079‒44‒30</t>
  </si>
  <si>
    <t>arzlily@mail.ru, olgalily131@mail.ru</t>
  </si>
  <si>
    <t>https://instagram.com/lilyarzamas</t>
  </si>
  <si>
    <t>https://vk.com/arzlily, https://vk.com/rozaarzamas</t>
  </si>
  <si>
    <t>https://ok.ru/profile/583052606112</t>
  </si>
  <si>
    <t>Абразивный инструмент, Ремонт промышленного оборудования, Сварочное оборудование, Сварочные материалы, Спецодежда / Средства индивидуальной защиты</t>
  </si>
  <si>
    <t>Дьяконова, 9</t>
  </si>
  <si>
    <t>Новгородская область</t>
  </si>
  <si>
    <t>Великий Новгород городской округ</t>
  </si>
  <si>
    <t>Великий Новгород</t>
  </si>
  <si>
    <t>ОРТОМир, ортопедический магазин-салон</t>
  </si>
  <si>
    <t>Нехинская, 4</t>
  </si>
  <si>
    <t>7 (8162) 67‒85‒19</t>
  </si>
  <si>
    <t>7‒921‒730‒31‒05</t>
  </si>
  <si>
    <t>novproporto@yandex.ru</t>
  </si>
  <si>
    <t>http://shop.vnovprop.ru</t>
  </si>
  <si>
    <t>Ортопедические товары, Ортопедия и травматология, Товары для беременных / Товары для кормящих мам, Товары для реабилитации, Услуги массажиста</t>
  </si>
  <si>
    <t>https://vk.com/ortomir53</t>
  </si>
  <si>
    <t>Милан-Текстиль, производственно-торговая компания</t>
  </si>
  <si>
    <t>Новосибирская область</t>
  </si>
  <si>
    <t>Бердск городской округ</t>
  </si>
  <si>
    <t>Бердск</t>
  </si>
  <si>
    <t>Первомайская, 12</t>
  </si>
  <si>
    <t>7 (383) 291‒78‒07, 7 (38341) 6‒07‒99</t>
  </si>
  <si>
    <t>7‒913‒915‒02‒23</t>
  </si>
  <si>
    <t>info@milan-tex.ru</t>
  </si>
  <si>
    <t>http://milan-tex.ru</t>
  </si>
  <si>
    <t>Омская область</t>
  </si>
  <si>
    <t>Омск городской округ</t>
  </si>
  <si>
    <t>Омск</t>
  </si>
  <si>
    <t>7 (3812) 210‒468, 7 (3812) 236‒663, 7 (3812) 252‒268</t>
  </si>
  <si>
    <t>alt@technoavia.ru, inform@technoavia.ru, julebino@technoavia.ru, omsk@technoavia.ru, tsm@technoavia.ru, zakaz@technoavia.ru</t>
  </si>
  <si>
    <t>https://t.me/TechnoaviaOmsk</t>
  </si>
  <si>
    <t>https://instagram.com/technoavia_omsk</t>
  </si>
  <si>
    <t>https://vk.com/technoavia_omsk</t>
  </si>
  <si>
    <t>8‒800‒200‒78‒80</t>
  </si>
  <si>
    <t>Оренбургская область</t>
  </si>
  <si>
    <t>Гайский городской округ</t>
  </si>
  <si>
    <t>Гай</t>
  </si>
  <si>
    <t>7‒919‒840‒95‒15, 8‒800‒250‒29‒09</t>
  </si>
  <si>
    <t>info@unichel.ru</t>
  </si>
  <si>
    <t>Орловская область</t>
  </si>
  <si>
    <t>Орел городской округ</t>
  </si>
  <si>
    <t>Орел</t>
  </si>
  <si>
    <t>Sweet Mama, магазин для будущих мам</t>
  </si>
  <si>
    <t>Комсомольская, 191</t>
  </si>
  <si>
    <t>7 (4862) 77‒38‒65</t>
  </si>
  <si>
    <t>franchise@sweetmama.ru, helen@sweetmama.ru, ivanivanov@domain.com, johndoe@domain.com, love@sweetmama.ru</t>
  </si>
  <si>
    <t>http://www.maternity.ru</t>
  </si>
  <si>
    <t>https://instagram.com/sweetmamaorel</t>
  </si>
  <si>
    <t>https://vk.com/sweetmamaorel</t>
  </si>
  <si>
    <t>Пензенская область</t>
  </si>
  <si>
    <t>ЗАТО Заречный городской округ</t>
  </si>
  <si>
    <t>Заречный</t>
  </si>
  <si>
    <t>Авионика, сеть ортопедических салонов</t>
  </si>
  <si>
    <t>7 (8412) 29‒71‒55, 8‒800‒707‒72‒58</t>
  </si>
  <si>
    <t>7‒963‒109‒71‒55</t>
  </si>
  <si>
    <t>avionika@inbox.ru</t>
  </si>
  <si>
    <t>http://orto58.ru, http://ortopnz.ru</t>
  </si>
  <si>
    <t>https://instagram.com/avionika_orto</t>
  </si>
  <si>
    <t>https://vk.com/ortopnz</t>
  </si>
  <si>
    <t>Пермский край</t>
  </si>
  <si>
    <t>Березники городской округ</t>
  </si>
  <si>
    <t>Березники</t>
  </si>
  <si>
    <t>Карлсон, магазин</t>
  </si>
  <si>
    <t>Юбилейная, 46</t>
  </si>
  <si>
    <t>7 (3424) 27‒98‒03</t>
  </si>
  <si>
    <t>7‒950‒462‒32‒59</t>
  </si>
  <si>
    <t>karlson-shop@mail.ru</t>
  </si>
  <si>
    <t>https://vk.com/club143546775</t>
  </si>
  <si>
    <t>Приморский край</t>
  </si>
  <si>
    <t>Артёмовский городской округ</t>
  </si>
  <si>
    <t>Артем</t>
  </si>
  <si>
    <t>Агат, аптека</t>
  </si>
  <si>
    <t>1-я Рабочая улица, 64</t>
  </si>
  <si>
    <t>7 (42337) 9‒80‒49</t>
  </si>
  <si>
    <t>agatartem_s@rambler.ru</t>
  </si>
  <si>
    <t>Псковская область</t>
  </si>
  <si>
    <t>Печорский район</t>
  </si>
  <si>
    <t>Изборский страус, экоферма</t>
  </si>
  <si>
    <t>д. Залавье</t>
  </si>
  <si>
    <t>деревня Залавье, 1/1</t>
  </si>
  <si>
    <t>8‒800‒222‒76‒71</t>
  </si>
  <si>
    <t>7‒921‒211‒51‒41</t>
  </si>
  <si>
    <t>ostrichfarm2014@mail.ru</t>
  </si>
  <si>
    <t>http://izborsk-ostrich.ru</t>
  </si>
  <si>
    <t>Красота / Здоровье, Общественное питание, Одежда / Аксессуары, Продукты питания</t>
  </si>
  <si>
    <t>Кафе, Косметика / Парфюмерия, Мясо птицы / Полуфабрикаты, Сумки / Кожгалантерея, Яйцо</t>
  </si>
  <si>
    <t>https://instagram.com/izborsk_ostrich</t>
  </si>
  <si>
    <t>https://vk.com/izborsk_ostrich</t>
  </si>
  <si>
    <t>Республика Адыгея</t>
  </si>
  <si>
    <t>Армейский, магазин для людей в форме</t>
  </si>
  <si>
    <t>Майкоп городской округ</t>
  </si>
  <si>
    <t>Шоссейная, 407</t>
  </si>
  <si>
    <t>7‒989‒762‒02‒86</t>
  </si>
  <si>
    <t>armymagazin@army-magazin.ru</t>
  </si>
  <si>
    <t xml:space="preserve">Ежедневно с 09:00 до 18:00. летний период: пн-вс 9:00-19:00 </t>
  </si>
  <si>
    <t>Республика Алтай</t>
  </si>
  <si>
    <t>Горно-Алтайск городской округ</t>
  </si>
  <si>
    <t>Горно-Алтайск</t>
  </si>
  <si>
    <t>Григория Чорос-Гуркина, 4</t>
  </si>
  <si>
    <t>Контакт Оптика, сеть салонов оптики</t>
  </si>
  <si>
    <t>7 (38822) 2‒32‒20</t>
  </si>
  <si>
    <t>7‒913‒999‒19‒16</t>
  </si>
  <si>
    <t>manager@shop-optika.ru</t>
  </si>
  <si>
    <t>https://instagram.com/contact_optika</t>
  </si>
  <si>
    <t>Республика Башкортостан</t>
  </si>
  <si>
    <t>Благоварский район</t>
  </si>
  <si>
    <t>с. Языково</t>
  </si>
  <si>
    <t>Оправа Оптика-№1</t>
  </si>
  <si>
    <t>Пушкина, 22</t>
  </si>
  <si>
    <t>7‒927‒310‒22‒18</t>
  </si>
  <si>
    <t>14370afcdc17429f9e418d5ffbd0334a@sentry.wixpress.com, and73554101@yandex.ru, wixofday@wix.com</t>
  </si>
  <si>
    <t>http://blagoptika.wixsite.com/optika</t>
  </si>
  <si>
    <t>Оптима, сеть магазинов</t>
  </si>
  <si>
    <t>http://xn--80aplbiahy8i.xn--p1ai</t>
  </si>
  <si>
    <t>https://instagram.com/ioptima.ru</t>
  </si>
  <si>
    <t>https://vk.com/myoptima</t>
  </si>
  <si>
    <t>Республика Бурятия</t>
  </si>
  <si>
    <t>Заиграевский район</t>
  </si>
  <si>
    <t>пгт Онохой</t>
  </si>
  <si>
    <t>OBD, компания по производству трикотажных и чулочно-носочных изделий</t>
  </si>
  <si>
    <t>7‒950‒381‒17‒79, 7‒983‒420‒67‒97</t>
  </si>
  <si>
    <t>ivan.murzin.76@mail.ru, obd-group@mail.ru</t>
  </si>
  <si>
    <t>http://obd03.ru</t>
  </si>
  <si>
    <t>Медицинские расходные материалы, Трикотажные изделия, Чулочно-носочные изделия</t>
  </si>
  <si>
    <t>Республика Дагестан</t>
  </si>
  <si>
    <t>Дербент городской округ</t>
  </si>
  <si>
    <t>Дербент</t>
  </si>
  <si>
    <t>Сальмана, 89м</t>
  </si>
  <si>
    <t>7c19da20c0c84adeaa295c46cbdfbe73@stderrd.com, shop@detmir.ru</t>
  </si>
  <si>
    <t>http://moscow-chic.ru</t>
  </si>
  <si>
    <t>Республика Ингушетия</t>
  </si>
  <si>
    <t>Назрань городской округ</t>
  </si>
  <si>
    <t>Назрань</t>
  </si>
  <si>
    <t>ШАДИ, компания по производству изделий из рыбьей кожи и кожаного сырья</t>
  </si>
  <si>
    <t>Чеченская, 5</t>
  </si>
  <si>
    <t>7‒903‒445‒44‒45</t>
  </si>
  <si>
    <t>administrator@shadifamily.com, shop@shadi.ru</t>
  </si>
  <si>
    <t>http://shadi.ru</t>
  </si>
  <si>
    <t>Республика Калмыкия</t>
  </si>
  <si>
    <t>Элиста городской округ</t>
  </si>
  <si>
    <t>Элиста</t>
  </si>
  <si>
    <t>Ленина, 255а</t>
  </si>
  <si>
    <t>CHIC, магазин молодежной одежды</t>
  </si>
  <si>
    <t>7‒960‒899‒01‒11</t>
  </si>
  <si>
    <t>urmeeva.k@yandex.ru</t>
  </si>
  <si>
    <t>https://vk.com/chic.news</t>
  </si>
  <si>
    <t>Республика Карелия</t>
  </si>
  <si>
    <t>Петрозаводский городской округ</t>
  </si>
  <si>
    <t>Петрозаводск</t>
  </si>
  <si>
    <t>Indiva, сеть магазинов нижнего белья</t>
  </si>
  <si>
    <t>Зарека район</t>
  </si>
  <si>
    <t>проспект Александра Невского, 25</t>
  </si>
  <si>
    <t>7‒911‒422‒11‒11</t>
  </si>
  <si>
    <t>info@indiva.ru</t>
  </si>
  <si>
    <t>http://www.indiva.ru</t>
  </si>
  <si>
    <t>https://instagram.com/indiva.ru</t>
  </si>
  <si>
    <t>https://vk.com/indiva_lingerie</t>
  </si>
  <si>
    <t>Республика Коми</t>
  </si>
  <si>
    <t>Сосногорск муниципальный район</t>
  </si>
  <si>
    <t>Сосногорск</t>
  </si>
  <si>
    <t>Арбат, магазин сувениров и подарков</t>
  </si>
  <si>
    <t>7‒904‒207‒54‒34</t>
  </si>
  <si>
    <t>nord.rk@mail.ru</t>
  </si>
  <si>
    <t>Новогодние товары, Подарочная упаковка, Сувениры, Сценические / карнавальные костюмы / Аксессуары, Часы / Аксессуары</t>
  </si>
  <si>
    <t>https://vk.com/magazinarbat</t>
  </si>
  <si>
    <t>Республика Крым</t>
  </si>
  <si>
    <t>Евпатория городской округ</t>
  </si>
  <si>
    <t>Евпатория</t>
  </si>
  <si>
    <t>DZINTARS, сеть магазинов</t>
  </si>
  <si>
    <t>улица Фрунзе, 20</t>
  </si>
  <si>
    <t>7‒978‒214‒99‒74, 7‒978‒713‒38‒80</t>
  </si>
  <si>
    <t>dzintarsww@gmail.ru</t>
  </si>
  <si>
    <t>http://dzintarsww.com</t>
  </si>
  <si>
    <t>https://facebook.com/820784111280654</t>
  </si>
  <si>
    <t>https://vk.com/dzintarscrimea</t>
  </si>
  <si>
    <t>https://ok.ru/dzintarsk</t>
  </si>
  <si>
    <t>Республика Марий Эл</t>
  </si>
  <si>
    <t>Волжск городской округ</t>
  </si>
  <si>
    <t>Волжск</t>
  </si>
  <si>
    <t>Промтекс, производственное предприятие</t>
  </si>
  <si>
    <t>Кузьмина, 16Б</t>
  </si>
  <si>
    <t>7 (83631) 6‒35‒15</t>
  </si>
  <si>
    <t>7‒962‒590‒07‒47</t>
  </si>
  <si>
    <t>promtexmari@mail.ru</t>
  </si>
  <si>
    <t>http://promtexmari.ru</t>
  </si>
  <si>
    <t>Волжский район</t>
  </si>
  <si>
    <t>Республика Мордовия</t>
  </si>
  <si>
    <t>Саранск городской округ</t>
  </si>
  <si>
    <t>Саранск</t>
  </si>
  <si>
    <t>Пролетарский район</t>
  </si>
  <si>
    <t>Пролетарская, 118</t>
  </si>
  <si>
    <t>7‒937‒511‒31‒50</t>
  </si>
  <si>
    <t>magazin_ruslan@mail.ru, moscow@truvor.ru, nsb@truvor.ru, spb@truvor.ru, web@coffeestudio.ru</t>
  </si>
  <si>
    <t>Республика Саха (Якутия)</t>
  </si>
  <si>
    <t>Книжный маркет</t>
  </si>
  <si>
    <t>Жатай городской округ</t>
  </si>
  <si>
    <t>пгт Жатай</t>
  </si>
  <si>
    <t>Северная, 27</t>
  </si>
  <si>
    <t>7‒914‒2‒727‒017, 7‒914‒274‒14‒23</t>
  </si>
  <si>
    <t>7‒914‒274‒14‒23</t>
  </si>
  <si>
    <t>reklama@bookmk.ru</t>
  </si>
  <si>
    <t>http://bookmk.ru</t>
  </si>
  <si>
    <t>Игрушки, Календари / Открытки, Книги, Товары для праздничного оформления / организации праздников, Учебная литература</t>
  </si>
  <si>
    <t>+79142727017, +79142741423, 79142727017, 79142741423</t>
  </si>
  <si>
    <t>https://instagram.com/bookmarket_ykt</t>
  </si>
  <si>
    <t>Владикавказ городской округ</t>
  </si>
  <si>
    <t>Владикавказ</t>
  </si>
  <si>
    <t>Северо-Западный район</t>
  </si>
  <si>
    <t>Международная, 2а</t>
  </si>
  <si>
    <t>Dear, салон оптики</t>
  </si>
  <si>
    <t>7 (8672) 56‒35‒63, 7 (8672) 61‒63‒63</t>
  </si>
  <si>
    <t>admin@website.ru, vipoptika66@mail.ru</t>
  </si>
  <si>
    <t>http://dearoptika.ru</t>
  </si>
  <si>
    <t>https://instagram.com/dearoptika</t>
  </si>
  <si>
    <t>Республика Татарстан</t>
  </si>
  <si>
    <t>Альметьевский район</t>
  </si>
  <si>
    <t>Альметьевск</t>
  </si>
  <si>
    <t>Электрод плюс, официальный дилер ESAB, ЛЭЗ, СпецЭлектрод</t>
  </si>
  <si>
    <t>Базовая, 65/1</t>
  </si>
  <si>
    <t>7 (8553) 39‒99‒30, 7 (8553) 40‒12‒80, 8‒800‒505‒54‒01</t>
  </si>
  <si>
    <t>almet@electrods.ru, chelny@electrods.ru, kaf@electrods.ru, market@electrods.ru, sales@electrods.ru</t>
  </si>
  <si>
    <t>http://www.electrods.ru, http://www.xn--d1abpcdqifne1jva.xn--p1ai</t>
  </si>
  <si>
    <t>Республика Тыва</t>
  </si>
  <si>
    <t>Кызыл городской округ</t>
  </si>
  <si>
    <t>Кызыл</t>
  </si>
  <si>
    <t>Monster High Россия, интернет-магазин</t>
  </si>
  <si>
    <t>8‒800‒775‒32‒43</t>
  </si>
  <si>
    <t>info@monster-high-rus.ru, support@tiu.ru</t>
  </si>
  <si>
    <t>http://monster-high-rus.ru</t>
  </si>
  <si>
    <t>https://facebook.com/monsterhighrus</t>
  </si>
  <si>
    <t>https://instagram.com/monsterhighrus</t>
  </si>
  <si>
    <t>https://vk.com/the_best_monster_high_in_russia</t>
  </si>
  <si>
    <t>https://ok.ru/monsterhighrus?st._aid=externalgroupwidget_opengroup</t>
  </si>
  <si>
    <t>Республика Хакасия</t>
  </si>
  <si>
    <t>Абакан городской округ</t>
  </si>
  <si>
    <t>Абакан</t>
  </si>
  <si>
    <t>Крылова, 75</t>
  </si>
  <si>
    <t>7‒913‒051‒55‒61</t>
  </si>
  <si>
    <t>ss350245@ya.ru</t>
  </si>
  <si>
    <t>Фокус Про, оптический центр</t>
  </si>
  <si>
    <t>Ростовская область</t>
  </si>
  <si>
    <t>Азов городской округ</t>
  </si>
  <si>
    <t>Азов</t>
  </si>
  <si>
    <t>7 (86342) 4‒33‒13</t>
  </si>
  <si>
    <t>7‒952‒583‒10‒80</t>
  </si>
  <si>
    <t>opt.focus.pro@ya.ru</t>
  </si>
  <si>
    <t>http://focus-pro.ru</t>
  </si>
  <si>
    <t>Пн: c 08:00-19:30, Вт: c 08:00-19:30, Ср: c 08:00-19:30, Чт: c 08:00-19:30, Пт: c 08:00-19:30, Сб: c 08:00-19:30, Вс: c 09:00-19:00</t>
  </si>
  <si>
    <t>https://facebook.com/focuspro.optics</t>
  </si>
  <si>
    <t>https://instagram.com/focus_pro_zentr</t>
  </si>
  <si>
    <t>Рязанская область</t>
  </si>
  <si>
    <t>Рязань городской округ</t>
  </si>
  <si>
    <t>Рязань</t>
  </si>
  <si>
    <t>ДСКВ, магазин молодежной одежды и обуви</t>
  </si>
  <si>
    <t>Первомайский проспект, 70 к1</t>
  </si>
  <si>
    <t>dskv_shop@mail.ru</t>
  </si>
  <si>
    <t>https://instagram.com/dskv</t>
  </si>
  <si>
    <t>https://vk.com/doskerville</t>
  </si>
  <si>
    <t>Самарская область</t>
  </si>
  <si>
    <t>Олми 2000, оптовая компания</t>
  </si>
  <si>
    <t>пгт Смышляевка</t>
  </si>
  <si>
    <t>Механиков, 2Б</t>
  </si>
  <si>
    <t>7 (846) 205‒15‒05</t>
  </si>
  <si>
    <t>aleksandr@olmi2000.ru, art-opr@olmi2000.ru, info@olmi2000.ru, pershina_valeria@mail.ru, sergey_olmi2000@mail.ru</t>
  </si>
  <si>
    <t>http://www.olmi2000.ru</t>
  </si>
  <si>
    <t>Игрушки, Новогодние товары, Спортивный инвентарь, Товары для новорождённых</t>
  </si>
  <si>
    <t>Саратовская область</t>
  </si>
  <si>
    <t>Балаковский район</t>
  </si>
  <si>
    <t>Балаково</t>
  </si>
  <si>
    <t>MachineStore, сеть магазинов электроинструмента</t>
  </si>
  <si>
    <t>Шевченко, 44</t>
  </si>
  <si>
    <t>7 (8453) 64‒30‒40, 7 (8453) 64‒46‒60</t>
  </si>
  <si>
    <t>kazan@umkrepezh.ru, ken-nsk@mail.ru, kravbin@mail.ru, shop@mirsnab64.ru, usadba.instrument@mail.ru</t>
  </si>
  <si>
    <t>http://www.machinestore.ru</t>
  </si>
  <si>
    <t>Бензоинструмент, Садово-огородный инвентарь / техника, Сварочное оборудование, Слесарно-монтажный инструмент, Спецодежда / Средства индивидуальной защиты</t>
  </si>
  <si>
    <t>https://vk.com/mircnab</t>
  </si>
  <si>
    <t>Сахалинская область</t>
  </si>
  <si>
    <t>Анивский городской округ</t>
  </si>
  <si>
    <t>Анива</t>
  </si>
  <si>
    <t>ВсеПоставки.рус, оптово-торговая компания</t>
  </si>
  <si>
    <t>7‒900‒430‒72‒67, 7‒962‒103‒02‒03</t>
  </si>
  <si>
    <t>kozyrev_mikhail@list.ru, manager651@mail.ru, mrtrus2014@yandex.ru, skazhutin62@mail.ru</t>
  </si>
  <si>
    <t>http://xn--80adbkrlzhqdl.xn--p1acf</t>
  </si>
  <si>
    <t>Детская мебель, Детское игровое оборудование, Игрушки, Мебель для учебных и дошкольных учреждений, Спортивное оборудование</t>
  </si>
  <si>
    <t>79004307267, 79621030203</t>
  </si>
  <si>
    <t>Свердловская область</t>
  </si>
  <si>
    <t>Арамильский городской округ</t>
  </si>
  <si>
    <t>Арамиль</t>
  </si>
  <si>
    <t>Магазин товаров для рыбалки и отдыха</t>
  </si>
  <si>
    <t>Пролетарская, 82/13</t>
  </si>
  <si>
    <t>7‒922‒206‒66‒80, 7‒922‒605‒24‒22</t>
  </si>
  <si>
    <t>hudoerov.81@mail.ru</t>
  </si>
  <si>
    <t>Смоленская область</t>
  </si>
  <si>
    <t>ГАЛАНТ, компания</t>
  </si>
  <si>
    <t>Рославльский район</t>
  </si>
  <si>
    <t>Рославль</t>
  </si>
  <si>
    <t>Красноармейская улица, 7а</t>
  </si>
  <si>
    <t>7 (48134) 2‒16‒16</t>
  </si>
  <si>
    <t>7‒905‒695‒14‒84</t>
  </si>
  <si>
    <t>info@galant67.ru</t>
  </si>
  <si>
    <t>http://galant67.ru</t>
  </si>
  <si>
    <t>Пн: c 07:45-17:00, Вт: c 07:45-17:00, Ср: c 07:45-17:00, Чт: c 07:45-17:00, Пт: c 07:45-17:00, Сб: выходной, Вс: выходной</t>
  </si>
  <si>
    <t>https://vk.com/galant67</t>
  </si>
  <si>
    <t>Ставропольский край</t>
  </si>
  <si>
    <t>Георгиевский городской округ</t>
  </si>
  <si>
    <t>Георгиевск</t>
  </si>
  <si>
    <t>CLASSIC-M, меховая компания</t>
  </si>
  <si>
    <t>улица Калинина, 97/2</t>
  </si>
  <si>
    <t>7 (87951) 6‒54‒34, 7 (87951) 67‒888, 7‒909‒760‒16‒08</t>
  </si>
  <si>
    <t>classic-m@list.ru, mail@sitename.com</t>
  </si>
  <si>
    <t>http://classic-m.com</t>
  </si>
  <si>
    <t>Тамбовская область</t>
  </si>
  <si>
    <t>Оптика и медтовары</t>
  </si>
  <si>
    <t>Котовск городской округ</t>
  </si>
  <si>
    <t>Котовск</t>
  </si>
  <si>
    <t>7 (47541) 4‒58‒42</t>
  </si>
  <si>
    <t>optika161@mail.ru</t>
  </si>
  <si>
    <t>http://www.optikatambov.ru</t>
  </si>
  <si>
    <t>Ежедневно с 09:00 до 19:00. кабинет офтальмолога: вт, пт-сб 9:00-16:00; пн, ср-чт, вс выходной</t>
  </si>
  <si>
    <t>https://instagram.com/optikatambov</t>
  </si>
  <si>
    <t>https://vk.com/optikatambov</t>
  </si>
  <si>
    <t>Тверская область</t>
  </si>
  <si>
    <t>д. Мермерины</t>
  </si>
  <si>
    <t>Новые меха, меховые изделия</t>
  </si>
  <si>
    <t>7 (4822) 38‒55‒32, 7 (4822) 38‒55‒34, 7 (4822) 38‒55‒80</t>
  </si>
  <si>
    <t>mexa.norka@mail.ru</t>
  </si>
  <si>
    <t>http://mermeriny.ru</t>
  </si>
  <si>
    <t>Животноводство, Одежда / Аксессуары</t>
  </si>
  <si>
    <t>Животноводство, Меховое / кожаное сырьё</t>
  </si>
  <si>
    <t>https://vk.com/mermeriny</t>
  </si>
  <si>
    <t>Томская область</t>
  </si>
  <si>
    <t>ЗАТО Северск городской округ</t>
  </si>
  <si>
    <t>Северск</t>
  </si>
  <si>
    <t>Центр-Оптика, сеть салонов</t>
  </si>
  <si>
    <t>Коммунистический проспект, 108</t>
  </si>
  <si>
    <t>7 (3823) 56‒27‒83</t>
  </si>
  <si>
    <t>centr-optika@mail.ru</t>
  </si>
  <si>
    <t>http://centr-optika.com</t>
  </si>
  <si>
    <t>Пн: c 10:00-20:00, Вт: c 10:00-20:00, Ср: c 10:00-20:00, Чт: c 10:00-20:00, Пт: c 10:00-20:00, Сб: c 11:00-17:00, Вс: c 11:00-16:00</t>
  </si>
  <si>
    <t>Тульская область</t>
  </si>
  <si>
    <t>Веневский район</t>
  </si>
  <si>
    <t>Венев</t>
  </si>
  <si>
    <t>Belkinadance, компания по производству одежды для танцев</t>
  </si>
  <si>
    <t>Бундурина, 11</t>
  </si>
  <si>
    <t>help@belkina.ru</t>
  </si>
  <si>
    <t>https://ok.ru/group/53691101347943</t>
  </si>
  <si>
    <t>dance.belkina</t>
  </si>
  <si>
    <t>Тюменская область</t>
  </si>
  <si>
    <t>Заводоуковский городской округ</t>
  </si>
  <si>
    <t>Заводоуковск</t>
  </si>
  <si>
    <t>Анечка и Ванечка, магазин детских товаров</t>
  </si>
  <si>
    <t>7 (34542) 2‒23‒61</t>
  </si>
  <si>
    <t>7‒982‒770‒29‒30</t>
  </si>
  <si>
    <t>olga.vasileva86@mail.ru</t>
  </si>
  <si>
    <t>Детская обувь, Детская одежда, Копировальные услуги, Товары для новорождённых, Школьная форма</t>
  </si>
  <si>
    <t>https://instagram.com/anechka_i_vanechka72</t>
  </si>
  <si>
    <t>https://vk.com/anechka_i_vanechka72</t>
  </si>
  <si>
    <t>http://www.parfum-lider.ru</t>
  </si>
  <si>
    <t>Удмуртская Республика</t>
  </si>
  <si>
    <t>Ижевск городской округ</t>
  </si>
  <si>
    <t>Ижевск</t>
  </si>
  <si>
    <t>Пушкинская улица, 157</t>
  </si>
  <si>
    <t>7 (3412) 52‒23‒55, 8‒800‒200‒60‒21</t>
  </si>
  <si>
    <t>kirshin@universal-info.ru</t>
  </si>
  <si>
    <t>Ульяновская область</t>
  </si>
  <si>
    <t>Димитровград городской округ</t>
  </si>
  <si>
    <t>Димитровград</t>
  </si>
  <si>
    <t>Колобок, производственная компания</t>
  </si>
  <si>
    <t>проспект Автостроителей, 67а</t>
  </si>
  <si>
    <t>7‒906‒146‒14‒77</t>
  </si>
  <si>
    <t>kolobok-ls@bk.ru</t>
  </si>
  <si>
    <t>http://xn--73-9kc9abeubb.xn--p1ai</t>
  </si>
  <si>
    <t>Хабаровский край</t>
  </si>
  <si>
    <t>Амурский район</t>
  </si>
  <si>
    <t>Амурск</t>
  </si>
  <si>
    <t>Росток, сеть фирменных обувных магазинов</t>
  </si>
  <si>
    <t>7 (42142) 2‒29‒28</t>
  </si>
  <si>
    <t>btm.rostok@mail.ru</t>
  </si>
  <si>
    <t>https://instagram.com/rostok_obuv_kms</t>
  </si>
  <si>
    <t>Ханты-Мансийский автономный округ</t>
  </si>
  <si>
    <t>Когалым городской округ</t>
  </si>
  <si>
    <t>Когалым</t>
  </si>
  <si>
    <t>Парфюм-Лидер, супермаркет</t>
  </si>
  <si>
    <t>Дружбы Народов, 27</t>
  </si>
  <si>
    <t>info@parfum-lider.ru</t>
  </si>
  <si>
    <t>Челябинская область</t>
  </si>
  <si>
    <t>Агаповский район</t>
  </si>
  <si>
    <t>с. Агаповка</t>
  </si>
  <si>
    <t>Модный Взгляд, салон оптики</t>
  </si>
  <si>
    <t>7‒902‒609‒26‒33</t>
  </si>
  <si>
    <t>modnyi_vzglyad@mail.ru</t>
  </si>
  <si>
    <t>http://vk.link/modnyj_vzglyad</t>
  </si>
  <si>
    <t>https://facebook.com/100034648593903</t>
  </si>
  <si>
    <t>https://instagram.com/modnyj_vzglyad</t>
  </si>
  <si>
    <t>https://vk.com/modnyj_vzglyad</t>
  </si>
  <si>
    <t>Чеченская Республика</t>
  </si>
  <si>
    <t>Грозный городской округ</t>
  </si>
  <si>
    <t>Грозный</t>
  </si>
  <si>
    <t>Ахматовский район</t>
  </si>
  <si>
    <t>проспект Ахмат-Хаджи Кадырова, 40</t>
  </si>
  <si>
    <t>Doga, магазин детской одежды и обуви</t>
  </si>
  <si>
    <t>7‒928‒000‒70‒83, 7‒928‒024‒59‒68</t>
  </si>
  <si>
    <t>mulyaika12@mail.ru</t>
  </si>
  <si>
    <t>79280007083, 79280245968</t>
  </si>
  <si>
    <t>https://instagram.com/grozny_doga_</t>
  </si>
  <si>
    <t>Чувашская Республика — Чувашия</t>
  </si>
  <si>
    <t>Новочебоксарск городской округ</t>
  </si>
  <si>
    <t>Новочебоксарск</t>
  </si>
  <si>
    <t>Элита, швейная фабрика</t>
  </si>
  <si>
    <t>Коммунистическая, 13а</t>
  </si>
  <si>
    <t>7 (8352) 73‒12‒21, 7 (8352) 73‒33‒10, 7 (8352) 73‒35‒70</t>
  </si>
  <si>
    <t>office@elitashirts.ru</t>
  </si>
  <si>
    <t>http://elitashirts.ru</t>
  </si>
  <si>
    <t>Ямало-Ненецкий автономный округ</t>
  </si>
  <si>
    <t>Муравленко городской округ</t>
  </si>
  <si>
    <t>Муравленко</t>
  </si>
  <si>
    <t>Муравленко, 24а</t>
  </si>
  <si>
    <t>7‒922‒057‒18‒68, 7‒922‒058‒21‒85</t>
  </si>
  <si>
    <t>sallam83@mail.ru, sample@domain.ru</t>
  </si>
  <si>
    <t>https://vk.com/public88233108</t>
  </si>
  <si>
    <t>Ярославская область</t>
  </si>
  <si>
    <t>Ростовский район</t>
  </si>
  <si>
    <t>Ростов</t>
  </si>
  <si>
    <t>Уголок рыбака, магазин</t>
  </si>
  <si>
    <t>1-й микрорайон, 1Б</t>
  </si>
  <si>
    <t>7‒910‒975‒60‒37</t>
  </si>
  <si>
    <t>urybaka@bk.ru</t>
  </si>
  <si>
    <t>http://ugolokrybaka.ru/</t>
  </si>
  <si>
    <t>Прокат водно-спортивной техники, Снаряжение для туризма и отдыха, Спецобувь, Товары для рыбалки</t>
  </si>
  <si>
    <t>https://vk.com/club17644038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</si>
</sst>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4"/>
  <sheetViews>
    <sheetView tabSelected="1" topLeftCell="B1" workbookViewId="0">
      <selection activeCell="B2" sqref="B2"/>
    </sheetView>
  </sheetViews>
  <sheetFormatPr defaultRowHeight="15" x14ac:dyDescent="0.25"/>
  <cols>
    <col min="2" max="2" width="74.42578125" bestFit="1" customWidth="1"/>
    <col min="3" max="3" width="38.28515625" bestFit="1" customWidth="1"/>
    <col min="4" max="4" width="36.42578125" bestFit="1" customWidth="1"/>
    <col min="5" max="5" width="18.42578125" bestFit="1" customWidth="1"/>
    <col min="6" max="6" width="25.85546875" bestFit="1" customWidth="1"/>
    <col min="7" max="7" width="35.28515625" bestFit="1" customWidth="1"/>
    <col min="8" max="8" width="7.85546875" bestFit="1" customWidth="1"/>
    <col min="9" max="9" width="51.140625" bestFit="1" customWidth="1"/>
    <col min="10" max="10" width="34" bestFit="1" customWidth="1"/>
    <col min="11" max="11" width="122.28515625" bestFit="1" customWidth="1"/>
    <col min="12" max="12" width="64.28515625" bestFit="1" customWidth="1"/>
    <col min="13" max="13" width="239.28515625" bestFit="1" customWidth="1"/>
    <col min="14" max="14" width="255.7109375" bestFit="1" customWidth="1"/>
    <col min="15" max="15" width="144.28515625" bestFit="1" customWidth="1"/>
    <col min="16" max="16" width="58" bestFit="1" customWidth="1"/>
    <col min="17" max="17" width="51.42578125" bestFit="1" customWidth="1"/>
    <col min="18" max="18" width="97.28515625" bestFit="1" customWidth="1"/>
    <col min="19" max="19" width="28.42578125" bestFit="1" customWidth="1"/>
    <col min="20" max="20" width="42.5703125" bestFit="1" customWidth="1"/>
    <col min="21" max="21" width="43" bestFit="1" customWidth="1"/>
    <col min="22" max="22" width="47.42578125" bestFit="1" customWidth="1"/>
    <col min="23" max="23" width="66.42578125" bestFit="1" customWidth="1"/>
    <col min="24" max="24" width="58.42578125" bestFit="1" customWidth="1"/>
  </cols>
  <sheetData>
    <row r="1" spans="1:32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t="str">
        <f>"70000001039235884"</f>
        <v>70000001039235884</v>
      </c>
      <c r="B2" t="s">
        <v>32</v>
      </c>
      <c r="C2" t="s">
        <v>33</v>
      </c>
      <c r="D2" t="s">
        <v>34</v>
      </c>
      <c r="E2" t="s">
        <v>35</v>
      </c>
      <c r="G2" t="s">
        <v>36</v>
      </c>
      <c r="I2" t="s">
        <v>37</v>
      </c>
      <c r="L2" t="s">
        <v>38</v>
      </c>
      <c r="M2" t="s">
        <v>39</v>
      </c>
      <c r="N2" t="s">
        <v>40</v>
      </c>
      <c r="O2" t="s">
        <v>41</v>
      </c>
      <c r="P2" t="s">
        <v>42</v>
      </c>
      <c r="U2" t="s">
        <v>43</v>
      </c>
      <c r="V2" t="s">
        <v>44</v>
      </c>
      <c r="W2" t="s">
        <v>45</v>
      </c>
      <c r="AE2">
        <v>52.494633</v>
      </c>
      <c r="AF2">
        <v>82.772682000000003</v>
      </c>
    </row>
    <row r="3" spans="1:32" x14ac:dyDescent="0.25">
      <c r="A3" t="str">
        <f>"70000001034907068"</f>
        <v>70000001034907068</v>
      </c>
      <c r="B3" t="s">
        <v>173</v>
      </c>
      <c r="C3" t="s">
        <v>168</v>
      </c>
      <c r="D3" t="s">
        <v>169</v>
      </c>
      <c r="E3" t="s">
        <v>170</v>
      </c>
      <c r="G3" t="s">
        <v>172</v>
      </c>
      <c r="J3" t="s">
        <v>174</v>
      </c>
      <c r="K3" t="s">
        <v>175</v>
      </c>
      <c r="L3" t="s">
        <v>176</v>
      </c>
      <c r="M3" t="s">
        <v>51</v>
      </c>
      <c r="N3" t="s">
        <v>63</v>
      </c>
      <c r="O3" t="s">
        <v>59</v>
      </c>
      <c r="P3" t="s">
        <v>42</v>
      </c>
      <c r="U3" t="s">
        <v>177</v>
      </c>
      <c r="AE3">
        <v>50.920152999999999</v>
      </c>
      <c r="AF3">
        <v>128.48159100000001</v>
      </c>
    </row>
    <row r="4" spans="1:32" x14ac:dyDescent="0.25">
      <c r="A4" t="str">
        <f>"6896665210388553"</f>
        <v>6896665210388553</v>
      </c>
      <c r="B4" t="s">
        <v>195</v>
      </c>
      <c r="C4" t="s">
        <v>192</v>
      </c>
      <c r="D4" t="s">
        <v>193</v>
      </c>
      <c r="E4" t="s">
        <v>194</v>
      </c>
      <c r="G4" t="s">
        <v>196</v>
      </c>
      <c r="H4">
        <v>163069</v>
      </c>
      <c r="J4" t="s">
        <v>197</v>
      </c>
      <c r="K4" t="s">
        <v>198</v>
      </c>
      <c r="M4" t="s">
        <v>55</v>
      </c>
      <c r="N4" t="s">
        <v>99</v>
      </c>
      <c r="O4" t="s">
        <v>90</v>
      </c>
      <c r="P4" t="s">
        <v>42</v>
      </c>
      <c r="Q4">
        <v>79212994141</v>
      </c>
      <c r="R4">
        <v>79212994141</v>
      </c>
      <c r="AE4">
        <v>64.532250000000005</v>
      </c>
      <c r="AF4">
        <v>40.528818999999999</v>
      </c>
    </row>
    <row r="5" spans="1:32" x14ac:dyDescent="0.25">
      <c r="A5" t="str">
        <f>"1126428187820041"</f>
        <v>1126428187820041</v>
      </c>
      <c r="B5" t="s">
        <v>207</v>
      </c>
      <c r="C5" t="s">
        <v>204</v>
      </c>
      <c r="D5" t="s">
        <v>205</v>
      </c>
      <c r="E5" t="s">
        <v>206</v>
      </c>
      <c r="F5" t="s">
        <v>208</v>
      </c>
      <c r="G5" t="s">
        <v>209</v>
      </c>
      <c r="H5">
        <v>414024</v>
      </c>
      <c r="I5" t="s">
        <v>210</v>
      </c>
      <c r="K5" t="s">
        <v>211</v>
      </c>
      <c r="L5" t="s">
        <v>212</v>
      </c>
      <c r="M5" t="s">
        <v>48</v>
      </c>
      <c r="N5" t="s">
        <v>213</v>
      </c>
      <c r="O5" t="s">
        <v>83</v>
      </c>
      <c r="P5" t="s">
        <v>61</v>
      </c>
      <c r="T5" t="s">
        <v>214</v>
      </c>
      <c r="AE5">
        <v>46.340280999999997</v>
      </c>
      <c r="AF5">
        <v>48.023023000000002</v>
      </c>
    </row>
    <row r="6" spans="1:32" x14ac:dyDescent="0.25">
      <c r="A6" t="str">
        <f>"6474452745322554"</f>
        <v>6474452745322554</v>
      </c>
      <c r="B6" t="s">
        <v>227</v>
      </c>
      <c r="C6" t="s">
        <v>223</v>
      </c>
      <c r="D6" t="s">
        <v>224</v>
      </c>
      <c r="E6" t="s">
        <v>225</v>
      </c>
      <c r="F6" t="s">
        <v>226</v>
      </c>
      <c r="G6" t="s">
        <v>228</v>
      </c>
      <c r="H6">
        <v>308009</v>
      </c>
      <c r="I6" t="s">
        <v>229</v>
      </c>
      <c r="K6" t="s">
        <v>230</v>
      </c>
      <c r="L6" t="s">
        <v>231</v>
      </c>
      <c r="M6" t="s">
        <v>56</v>
      </c>
      <c r="N6" t="s">
        <v>115</v>
      </c>
      <c r="O6" t="s">
        <v>141</v>
      </c>
      <c r="P6" t="s">
        <v>42</v>
      </c>
      <c r="AE6">
        <v>50.600928000000003</v>
      </c>
      <c r="AF6">
        <v>36.589599999999997</v>
      </c>
    </row>
    <row r="7" spans="1:32" x14ac:dyDescent="0.25">
      <c r="A7" t="str">
        <f>"8726252559007910"</f>
        <v>8726252559007910</v>
      </c>
      <c r="B7" t="s">
        <v>246</v>
      </c>
      <c r="C7" t="s">
        <v>243</v>
      </c>
      <c r="D7" t="s">
        <v>244</v>
      </c>
      <c r="E7" t="s">
        <v>245</v>
      </c>
      <c r="G7" t="s">
        <v>247</v>
      </c>
      <c r="H7">
        <v>241050</v>
      </c>
      <c r="I7" t="s">
        <v>248</v>
      </c>
      <c r="K7" t="s">
        <v>249</v>
      </c>
      <c r="L7" t="s">
        <v>250</v>
      </c>
      <c r="M7" t="s">
        <v>220</v>
      </c>
      <c r="N7" t="s">
        <v>251</v>
      </c>
      <c r="O7" t="s">
        <v>53</v>
      </c>
      <c r="P7" t="s">
        <v>62</v>
      </c>
      <c r="AE7">
        <v>53.243414999999999</v>
      </c>
      <c r="AF7">
        <v>34.356704999999998</v>
      </c>
    </row>
    <row r="8" spans="1:32" x14ac:dyDescent="0.25">
      <c r="A8" t="str">
        <f>"8304040093941771"</f>
        <v>8304040093941771</v>
      </c>
      <c r="B8" t="s">
        <v>254</v>
      </c>
      <c r="C8" t="s">
        <v>253</v>
      </c>
      <c r="D8" t="s">
        <v>255</v>
      </c>
      <c r="E8" t="s">
        <v>256</v>
      </c>
      <c r="F8" t="s">
        <v>76</v>
      </c>
      <c r="G8" t="s">
        <v>257</v>
      </c>
      <c r="H8">
        <v>600000</v>
      </c>
      <c r="I8" t="s">
        <v>258</v>
      </c>
      <c r="K8" t="s">
        <v>259</v>
      </c>
      <c r="L8" t="s">
        <v>260</v>
      </c>
      <c r="M8" t="s">
        <v>55</v>
      </c>
      <c r="N8" t="s">
        <v>219</v>
      </c>
      <c r="O8" t="s">
        <v>104</v>
      </c>
      <c r="P8" t="s">
        <v>42</v>
      </c>
      <c r="U8" t="s">
        <v>261</v>
      </c>
      <c r="AE8">
        <v>56.128424000000003</v>
      </c>
      <c r="AF8">
        <v>40.403066000000003</v>
      </c>
    </row>
    <row r="9" spans="1:32" x14ac:dyDescent="0.25">
      <c r="A9" t="str">
        <f>"4644865396738489"</f>
        <v>4644865396738489</v>
      </c>
      <c r="B9" t="s">
        <v>269</v>
      </c>
      <c r="C9" t="s">
        <v>266</v>
      </c>
      <c r="D9" t="s">
        <v>267</v>
      </c>
      <c r="E9" t="s">
        <v>268</v>
      </c>
      <c r="F9" t="s">
        <v>78</v>
      </c>
      <c r="G9" t="s">
        <v>270</v>
      </c>
      <c r="H9">
        <v>400066</v>
      </c>
      <c r="I9" t="s">
        <v>271</v>
      </c>
      <c r="K9" t="s">
        <v>272</v>
      </c>
      <c r="L9" t="s">
        <v>273</v>
      </c>
      <c r="M9" t="s">
        <v>86</v>
      </c>
      <c r="N9" t="s">
        <v>87</v>
      </c>
      <c r="O9" t="s">
        <v>274</v>
      </c>
      <c r="P9" t="s">
        <v>42</v>
      </c>
      <c r="T9" t="s">
        <v>275</v>
      </c>
      <c r="U9" t="s">
        <v>276</v>
      </c>
      <c r="V9" t="s">
        <v>277</v>
      </c>
      <c r="Y9" t="s">
        <v>278</v>
      </c>
      <c r="AE9">
        <v>48.710695000000001</v>
      </c>
      <c r="AF9">
        <v>44.521619999999999</v>
      </c>
    </row>
    <row r="10" spans="1:32" x14ac:dyDescent="0.25">
      <c r="A10" t="str">
        <f>"10978052372693611"</f>
        <v>10978052372693611</v>
      </c>
      <c r="B10" t="s">
        <v>285</v>
      </c>
      <c r="C10" t="s">
        <v>282</v>
      </c>
      <c r="D10" t="s">
        <v>283</v>
      </c>
      <c r="E10" t="s">
        <v>284</v>
      </c>
      <c r="G10" t="s">
        <v>286</v>
      </c>
      <c r="H10">
        <v>160000</v>
      </c>
      <c r="I10" t="s">
        <v>287</v>
      </c>
      <c r="J10" t="s">
        <v>288</v>
      </c>
      <c r="K10" t="s">
        <v>289</v>
      </c>
      <c r="L10" t="s">
        <v>290</v>
      </c>
      <c r="M10" t="s">
        <v>139</v>
      </c>
      <c r="N10" t="s">
        <v>291</v>
      </c>
      <c r="O10" t="s">
        <v>292</v>
      </c>
      <c r="P10" t="s">
        <v>42</v>
      </c>
      <c r="Q10">
        <v>79535135591</v>
      </c>
      <c r="V10" t="s">
        <v>293</v>
      </c>
      <c r="AE10">
        <v>59.218302999999999</v>
      </c>
      <c r="AF10">
        <v>39.893048999999998</v>
      </c>
    </row>
    <row r="11" spans="1:32" x14ac:dyDescent="0.25">
      <c r="A11" t="str">
        <f>"4363390419995643"</f>
        <v>4363390419995643</v>
      </c>
      <c r="B11" t="s">
        <v>295</v>
      </c>
      <c r="C11" t="s">
        <v>294</v>
      </c>
      <c r="D11" t="s">
        <v>296</v>
      </c>
      <c r="E11" t="s">
        <v>297</v>
      </c>
      <c r="F11" t="s">
        <v>298</v>
      </c>
      <c r="G11" t="s">
        <v>299</v>
      </c>
      <c r="H11">
        <v>394077</v>
      </c>
      <c r="I11" t="s">
        <v>300</v>
      </c>
      <c r="K11" t="s">
        <v>301</v>
      </c>
      <c r="L11" t="s">
        <v>302</v>
      </c>
      <c r="M11" t="s">
        <v>51</v>
      </c>
      <c r="N11" t="s">
        <v>52</v>
      </c>
      <c r="O11" t="s">
        <v>132</v>
      </c>
      <c r="P11" t="s">
        <v>42</v>
      </c>
      <c r="Q11">
        <v>79009477717</v>
      </c>
      <c r="S11" t="s">
        <v>303</v>
      </c>
      <c r="T11" t="s">
        <v>304</v>
      </c>
      <c r="U11" t="s">
        <v>305</v>
      </c>
      <c r="V11" t="s">
        <v>306</v>
      </c>
      <c r="W11" t="s">
        <v>307</v>
      </c>
      <c r="AE11">
        <v>51.713678000000002</v>
      </c>
      <c r="AF11">
        <v>39.167043</v>
      </c>
    </row>
    <row r="12" spans="1:32" x14ac:dyDescent="0.25">
      <c r="A12" t="str">
        <f>"70000001023042608"</f>
        <v>70000001023042608</v>
      </c>
      <c r="B12" t="s">
        <v>313</v>
      </c>
      <c r="C12" t="s">
        <v>310</v>
      </c>
      <c r="D12" t="s">
        <v>311</v>
      </c>
      <c r="E12" t="s">
        <v>312</v>
      </c>
      <c r="G12" t="s">
        <v>314</v>
      </c>
      <c r="I12" t="s">
        <v>315</v>
      </c>
      <c r="J12" t="s">
        <v>316</v>
      </c>
      <c r="K12" t="s">
        <v>317</v>
      </c>
      <c r="L12" t="s">
        <v>318</v>
      </c>
      <c r="M12" t="s">
        <v>105</v>
      </c>
      <c r="N12" t="s">
        <v>120</v>
      </c>
      <c r="O12" t="s">
        <v>91</v>
      </c>
      <c r="P12" t="s">
        <v>42</v>
      </c>
      <c r="AE12">
        <v>48.784799999999997</v>
      </c>
      <c r="AF12">
        <v>132.90607199999999</v>
      </c>
    </row>
    <row r="13" spans="1:32" x14ac:dyDescent="0.25">
      <c r="A13" t="str">
        <f>"9007727535718950"</f>
        <v>9007727535718950</v>
      </c>
      <c r="B13" t="s">
        <v>238</v>
      </c>
      <c r="C13" t="s">
        <v>319</v>
      </c>
      <c r="D13" t="s">
        <v>320</v>
      </c>
      <c r="E13" t="s">
        <v>321</v>
      </c>
      <c r="F13" t="s">
        <v>78</v>
      </c>
      <c r="G13" t="s">
        <v>322</v>
      </c>
      <c r="H13">
        <v>672000</v>
      </c>
      <c r="I13" t="s">
        <v>323</v>
      </c>
      <c r="K13" t="s">
        <v>324</v>
      </c>
      <c r="L13" t="s">
        <v>153</v>
      </c>
      <c r="M13" t="s">
        <v>55</v>
      </c>
      <c r="N13" t="s">
        <v>57</v>
      </c>
      <c r="O13" t="s">
        <v>91</v>
      </c>
      <c r="P13" t="s">
        <v>42</v>
      </c>
      <c r="T13" t="s">
        <v>264</v>
      </c>
      <c r="U13" t="s">
        <v>325</v>
      </c>
      <c r="V13" t="s">
        <v>187</v>
      </c>
      <c r="W13" t="s">
        <v>188</v>
      </c>
      <c r="Y13" t="s">
        <v>189</v>
      </c>
      <c r="AD13" t="s">
        <v>326</v>
      </c>
      <c r="AE13">
        <v>52.030355999999998</v>
      </c>
      <c r="AF13">
        <v>113.498319</v>
      </c>
    </row>
    <row r="14" spans="1:32" x14ac:dyDescent="0.25">
      <c r="A14" t="str">
        <f>"9148465024074338"</f>
        <v>9148465024074338</v>
      </c>
      <c r="B14" t="s">
        <v>331</v>
      </c>
      <c r="C14" t="s">
        <v>328</v>
      </c>
      <c r="D14" t="s">
        <v>329</v>
      </c>
      <c r="E14" t="s">
        <v>330</v>
      </c>
      <c r="F14" t="s">
        <v>76</v>
      </c>
      <c r="G14" t="s">
        <v>332</v>
      </c>
      <c r="H14">
        <v>153025</v>
      </c>
      <c r="I14" t="s">
        <v>333</v>
      </c>
      <c r="J14" t="s">
        <v>333</v>
      </c>
      <c r="K14" t="s">
        <v>334</v>
      </c>
      <c r="L14" t="s">
        <v>335</v>
      </c>
      <c r="M14" t="s">
        <v>55</v>
      </c>
      <c r="N14" t="s">
        <v>102</v>
      </c>
      <c r="O14" t="s">
        <v>336</v>
      </c>
      <c r="P14" t="s">
        <v>61</v>
      </c>
      <c r="R14" t="s">
        <v>337</v>
      </c>
      <c r="AE14">
        <v>57.020271000000001</v>
      </c>
      <c r="AF14">
        <v>40.949585999999996</v>
      </c>
    </row>
    <row r="15" spans="1:32" x14ac:dyDescent="0.25">
      <c r="A15" t="str">
        <f>"1548640652998280"</f>
        <v>1548640652998280</v>
      </c>
      <c r="B15" t="s">
        <v>339</v>
      </c>
      <c r="C15" t="s">
        <v>340</v>
      </c>
      <c r="D15" t="s">
        <v>341</v>
      </c>
      <c r="E15" t="s">
        <v>342</v>
      </c>
      <c r="G15" t="s">
        <v>343</v>
      </c>
      <c r="H15">
        <v>665830</v>
      </c>
      <c r="I15" t="s">
        <v>344</v>
      </c>
      <c r="K15" t="s">
        <v>345</v>
      </c>
      <c r="L15" t="s">
        <v>346</v>
      </c>
      <c r="M15" t="s">
        <v>86</v>
      </c>
      <c r="N15" t="s">
        <v>87</v>
      </c>
      <c r="O15" t="s">
        <v>347</v>
      </c>
      <c r="P15" t="s">
        <v>42</v>
      </c>
      <c r="U15" t="s">
        <v>348</v>
      </c>
      <c r="AE15">
        <v>52.542014000000002</v>
      </c>
      <c r="AF15">
        <v>103.889928</v>
      </c>
    </row>
    <row r="16" spans="1:32" x14ac:dyDescent="0.25">
      <c r="A16" t="str">
        <f>"70000001023660733"</f>
        <v>70000001023660733</v>
      </c>
      <c r="B16" t="s">
        <v>357</v>
      </c>
      <c r="C16" t="s">
        <v>353</v>
      </c>
      <c r="D16" t="s">
        <v>355</v>
      </c>
      <c r="E16" t="s">
        <v>356</v>
      </c>
      <c r="G16" t="s">
        <v>358</v>
      </c>
      <c r="J16" t="s">
        <v>359</v>
      </c>
      <c r="K16" t="s">
        <v>360</v>
      </c>
      <c r="L16" t="s">
        <v>361</v>
      </c>
      <c r="M16" t="s">
        <v>105</v>
      </c>
      <c r="N16" t="s">
        <v>120</v>
      </c>
      <c r="O16" t="s">
        <v>58</v>
      </c>
      <c r="P16" t="s">
        <v>42</v>
      </c>
      <c r="Q16">
        <v>79387870009</v>
      </c>
      <c r="T16" t="s">
        <v>362</v>
      </c>
      <c r="U16" t="s">
        <v>363</v>
      </c>
      <c r="V16" t="s">
        <v>364</v>
      </c>
      <c r="AE16">
        <v>43.472828999999997</v>
      </c>
      <c r="AF16">
        <v>43.584145999999997</v>
      </c>
    </row>
    <row r="17" spans="1:32" x14ac:dyDescent="0.25">
      <c r="A17" t="str">
        <f>"5630028815770215"</f>
        <v>5630028815770215</v>
      </c>
      <c r="B17" t="s">
        <v>368</v>
      </c>
      <c r="C17" t="s">
        <v>366</v>
      </c>
      <c r="D17" t="s">
        <v>367</v>
      </c>
      <c r="E17" t="s">
        <v>369</v>
      </c>
      <c r="G17" t="s">
        <v>370</v>
      </c>
      <c r="H17">
        <v>238424</v>
      </c>
      <c r="I17" t="s">
        <v>371</v>
      </c>
      <c r="K17" t="s">
        <v>372</v>
      </c>
      <c r="L17" t="s">
        <v>373</v>
      </c>
      <c r="M17" t="s">
        <v>55</v>
      </c>
      <c r="N17" t="s">
        <v>162</v>
      </c>
      <c r="O17" t="s">
        <v>77</v>
      </c>
      <c r="P17" t="s">
        <v>62</v>
      </c>
      <c r="AE17">
        <v>54.593823999999998</v>
      </c>
      <c r="AF17">
        <v>20.620100999999998</v>
      </c>
    </row>
    <row r="18" spans="1:32" x14ac:dyDescent="0.25">
      <c r="A18" t="str">
        <f>"8585515070653141"</f>
        <v>8585515070653141</v>
      </c>
      <c r="B18" t="s">
        <v>376</v>
      </c>
      <c r="C18" t="s">
        <v>375</v>
      </c>
      <c r="D18" t="s">
        <v>377</v>
      </c>
      <c r="E18" t="s">
        <v>378</v>
      </c>
      <c r="F18" t="s">
        <v>350</v>
      </c>
      <c r="G18" t="s">
        <v>221</v>
      </c>
      <c r="H18">
        <v>248001</v>
      </c>
      <c r="I18" t="s">
        <v>379</v>
      </c>
      <c r="J18" t="s">
        <v>379</v>
      </c>
      <c r="K18" t="s">
        <v>380</v>
      </c>
      <c r="L18" t="s">
        <v>381</v>
      </c>
      <c r="M18" t="s">
        <v>55</v>
      </c>
      <c r="N18" t="s">
        <v>140</v>
      </c>
      <c r="O18" t="s">
        <v>138</v>
      </c>
      <c r="P18" t="s">
        <v>42</v>
      </c>
      <c r="Q18">
        <v>79308463351</v>
      </c>
      <c r="AE18">
        <v>54.513759999999998</v>
      </c>
      <c r="AF18">
        <v>36.259514000000003</v>
      </c>
    </row>
    <row r="19" spans="1:32" x14ac:dyDescent="0.25">
      <c r="A19" t="str">
        <f>"13370589674735014"</f>
        <v>13370589674735014</v>
      </c>
      <c r="B19" t="s">
        <v>384</v>
      </c>
      <c r="C19" t="s">
        <v>385</v>
      </c>
      <c r="D19" t="s">
        <v>386</v>
      </c>
      <c r="E19" t="s">
        <v>387</v>
      </c>
      <c r="G19" t="s">
        <v>388</v>
      </c>
      <c r="H19">
        <v>684000</v>
      </c>
      <c r="I19" t="s">
        <v>389</v>
      </c>
      <c r="J19" t="s">
        <v>390</v>
      </c>
      <c r="K19" t="s">
        <v>391</v>
      </c>
      <c r="L19" t="s">
        <v>392</v>
      </c>
      <c r="M19" t="s">
        <v>190</v>
      </c>
      <c r="N19" t="s">
        <v>191</v>
      </c>
      <c r="O19" t="s">
        <v>72</v>
      </c>
      <c r="P19" t="s">
        <v>42</v>
      </c>
      <c r="Q19">
        <v>79004444203</v>
      </c>
      <c r="U19" t="s">
        <v>393</v>
      </c>
      <c r="AE19">
        <v>53.188431999999999</v>
      </c>
      <c r="AF19">
        <v>158.38259300000001</v>
      </c>
    </row>
    <row r="20" spans="1:32" x14ac:dyDescent="0.25">
      <c r="A20" t="str">
        <f>"70000001044467993"</f>
        <v>70000001044467993</v>
      </c>
      <c r="B20" t="s">
        <v>395</v>
      </c>
      <c r="C20" t="s">
        <v>394</v>
      </c>
      <c r="D20" t="s">
        <v>396</v>
      </c>
      <c r="E20" t="s">
        <v>397</v>
      </c>
      <c r="G20" t="s">
        <v>398</v>
      </c>
      <c r="I20" t="s">
        <v>399</v>
      </c>
      <c r="J20" t="s">
        <v>400</v>
      </c>
      <c r="K20" t="s">
        <v>401</v>
      </c>
      <c r="L20" t="s">
        <v>402</v>
      </c>
      <c r="M20" t="s">
        <v>50</v>
      </c>
      <c r="N20" t="s">
        <v>54</v>
      </c>
      <c r="O20" t="s">
        <v>81</v>
      </c>
      <c r="P20" t="s">
        <v>100</v>
      </c>
      <c r="Q20">
        <v>79283845883</v>
      </c>
      <c r="U20" t="s">
        <v>403</v>
      </c>
      <c r="V20" t="s">
        <v>404</v>
      </c>
      <c r="W20" t="s">
        <v>405</v>
      </c>
      <c r="AE20">
        <v>44.217162999999999</v>
      </c>
      <c r="AF20">
        <v>42.017854</v>
      </c>
    </row>
    <row r="21" spans="1:32" x14ac:dyDescent="0.25">
      <c r="A21" t="str">
        <f>"12103952279535822"</f>
        <v>12103952279535822</v>
      </c>
      <c r="B21" t="s">
        <v>409</v>
      </c>
      <c r="C21" t="s">
        <v>408</v>
      </c>
      <c r="D21" t="s">
        <v>410</v>
      </c>
      <c r="E21" t="s">
        <v>411</v>
      </c>
      <c r="G21" t="s">
        <v>412</v>
      </c>
      <c r="H21">
        <v>652600</v>
      </c>
      <c r="I21" t="s">
        <v>413</v>
      </c>
      <c r="K21" t="s">
        <v>414</v>
      </c>
      <c r="L21" t="s">
        <v>415</v>
      </c>
      <c r="M21" t="s">
        <v>55</v>
      </c>
      <c r="N21" t="s">
        <v>68</v>
      </c>
      <c r="O21" t="s">
        <v>77</v>
      </c>
      <c r="P21" t="s">
        <v>62</v>
      </c>
      <c r="AE21">
        <v>54.432890999999998</v>
      </c>
      <c r="AF21">
        <v>86.308212999999995</v>
      </c>
    </row>
    <row r="22" spans="1:32" x14ac:dyDescent="0.25">
      <c r="A22" t="str">
        <f>"8163302605586434"</f>
        <v>8163302605586434</v>
      </c>
      <c r="B22" t="s">
        <v>420</v>
      </c>
      <c r="C22" t="s">
        <v>419</v>
      </c>
      <c r="D22" t="s">
        <v>421</v>
      </c>
      <c r="E22" t="s">
        <v>383</v>
      </c>
      <c r="F22" t="s">
        <v>82</v>
      </c>
      <c r="G22" t="s">
        <v>422</v>
      </c>
      <c r="H22">
        <v>610021</v>
      </c>
      <c r="I22" t="s">
        <v>423</v>
      </c>
      <c r="K22" t="s">
        <v>424</v>
      </c>
      <c r="L22" t="s">
        <v>425</v>
      </c>
      <c r="M22" t="s">
        <v>426</v>
      </c>
      <c r="N22" t="s">
        <v>427</v>
      </c>
      <c r="O22" t="s">
        <v>216</v>
      </c>
      <c r="P22" t="s">
        <v>42</v>
      </c>
      <c r="T22" t="s">
        <v>428</v>
      </c>
      <c r="U22" t="s">
        <v>429</v>
      </c>
      <c r="V22" t="s">
        <v>430</v>
      </c>
      <c r="X22" t="s">
        <v>431</v>
      </c>
      <c r="Y22" t="s">
        <v>432</v>
      </c>
      <c r="AE22">
        <v>58.597366000000001</v>
      </c>
      <c r="AF22">
        <v>49.608496000000002</v>
      </c>
    </row>
    <row r="23" spans="1:32" x14ac:dyDescent="0.25">
      <c r="A23" t="str">
        <f>"4785602885058649"</f>
        <v>4785602885058649</v>
      </c>
      <c r="B23" t="s">
        <v>436</v>
      </c>
      <c r="C23" t="s">
        <v>435</v>
      </c>
      <c r="D23" t="s">
        <v>437</v>
      </c>
      <c r="E23" t="s">
        <v>438</v>
      </c>
      <c r="J23" t="s">
        <v>439</v>
      </c>
      <c r="K23" t="s">
        <v>440</v>
      </c>
      <c r="L23" t="s">
        <v>441</v>
      </c>
      <c r="M23" t="s">
        <v>124</v>
      </c>
      <c r="N23" t="s">
        <v>125</v>
      </c>
      <c r="O23" t="s">
        <v>121</v>
      </c>
      <c r="P23" t="s">
        <v>62</v>
      </c>
      <c r="Q23" t="s">
        <v>442</v>
      </c>
    </row>
    <row r="24" spans="1:32" x14ac:dyDescent="0.25">
      <c r="A24" t="str">
        <f>"70000001033252165"</f>
        <v>70000001033252165</v>
      </c>
      <c r="B24" t="s">
        <v>448</v>
      </c>
      <c r="C24" t="s">
        <v>443</v>
      </c>
      <c r="D24" t="s">
        <v>444</v>
      </c>
      <c r="E24" t="s">
        <v>445</v>
      </c>
      <c r="G24" t="s">
        <v>446</v>
      </c>
      <c r="J24" t="s">
        <v>449</v>
      </c>
      <c r="K24" t="s">
        <v>450</v>
      </c>
      <c r="L24" t="s">
        <v>451</v>
      </c>
      <c r="M24" t="s">
        <v>55</v>
      </c>
      <c r="N24" t="s">
        <v>99</v>
      </c>
      <c r="O24" t="s">
        <v>58</v>
      </c>
      <c r="P24" t="s">
        <v>147</v>
      </c>
      <c r="U24" t="s">
        <v>452</v>
      </c>
      <c r="V24" t="s">
        <v>453</v>
      </c>
      <c r="AE24">
        <v>44.865398999999996</v>
      </c>
      <c r="AF24">
        <v>38.152554000000002</v>
      </c>
    </row>
    <row r="25" spans="1:32" x14ac:dyDescent="0.25">
      <c r="A25" t="str">
        <f>"985690700530953"</f>
        <v>985690700530953</v>
      </c>
      <c r="B25" t="s">
        <v>463</v>
      </c>
      <c r="C25" t="s">
        <v>464</v>
      </c>
      <c r="D25" t="s">
        <v>465</v>
      </c>
      <c r="E25" t="s">
        <v>466</v>
      </c>
      <c r="G25" t="s">
        <v>467</v>
      </c>
      <c r="I25" t="s">
        <v>468</v>
      </c>
      <c r="J25" t="s">
        <v>468</v>
      </c>
      <c r="K25" t="s">
        <v>469</v>
      </c>
      <c r="L25" t="s">
        <v>470</v>
      </c>
      <c r="M25" t="s">
        <v>455</v>
      </c>
      <c r="N25" t="s">
        <v>471</v>
      </c>
      <c r="O25" t="s">
        <v>215</v>
      </c>
      <c r="P25" t="s">
        <v>61</v>
      </c>
      <c r="Q25" t="s">
        <v>472</v>
      </c>
      <c r="AE25">
        <v>56.240616000000003</v>
      </c>
      <c r="AF25">
        <v>90.491467999999998</v>
      </c>
    </row>
    <row r="26" spans="1:32" x14ac:dyDescent="0.25">
      <c r="A26" t="str">
        <f>"1407903164531491"</f>
        <v>1407903164531491</v>
      </c>
      <c r="B26" t="s">
        <v>481</v>
      </c>
      <c r="C26" t="s">
        <v>478</v>
      </c>
      <c r="D26" t="s">
        <v>479</v>
      </c>
      <c r="E26" t="s">
        <v>480</v>
      </c>
      <c r="G26" t="s">
        <v>482</v>
      </c>
      <c r="H26">
        <v>640027</v>
      </c>
      <c r="I26" t="s">
        <v>483</v>
      </c>
      <c r="K26" t="s">
        <v>484</v>
      </c>
      <c r="L26" t="s">
        <v>485</v>
      </c>
      <c r="M26" t="s">
        <v>146</v>
      </c>
      <c r="N26" t="s">
        <v>171</v>
      </c>
      <c r="O26" t="s">
        <v>53</v>
      </c>
      <c r="P26" t="s">
        <v>49</v>
      </c>
      <c r="AE26">
        <v>55.458055000000002</v>
      </c>
      <c r="AF26">
        <v>65.363203999999996</v>
      </c>
    </row>
    <row r="27" spans="1:32" x14ac:dyDescent="0.25">
      <c r="A27" t="str">
        <f>"10274364930916631"</f>
        <v>10274364930916631</v>
      </c>
      <c r="B27" t="s">
        <v>489</v>
      </c>
      <c r="C27" t="s">
        <v>486</v>
      </c>
      <c r="D27" t="s">
        <v>487</v>
      </c>
      <c r="E27" t="s">
        <v>488</v>
      </c>
      <c r="F27" t="s">
        <v>349</v>
      </c>
      <c r="G27" t="s">
        <v>352</v>
      </c>
      <c r="H27">
        <v>305001</v>
      </c>
      <c r="I27" t="s">
        <v>490</v>
      </c>
      <c r="K27" t="s">
        <v>491</v>
      </c>
      <c r="L27" t="s">
        <v>232</v>
      </c>
      <c r="M27" t="s">
        <v>48</v>
      </c>
      <c r="N27" t="s">
        <v>101</v>
      </c>
      <c r="O27" t="s">
        <v>83</v>
      </c>
      <c r="P27" t="s">
        <v>42</v>
      </c>
      <c r="T27" t="s">
        <v>240</v>
      </c>
      <c r="U27" t="s">
        <v>241</v>
      </c>
      <c r="V27" t="s">
        <v>233</v>
      </c>
      <c r="AE27">
        <v>51.726286000000002</v>
      </c>
      <c r="AF27">
        <v>36.181972000000002</v>
      </c>
    </row>
    <row r="28" spans="1:32" x14ac:dyDescent="0.25">
      <c r="A28" t="str">
        <f>"5348552838700387"</f>
        <v>5348552838700387</v>
      </c>
      <c r="B28" t="s">
        <v>495</v>
      </c>
      <c r="C28" t="s">
        <v>493</v>
      </c>
      <c r="D28" t="s">
        <v>494</v>
      </c>
      <c r="E28" t="s">
        <v>496</v>
      </c>
      <c r="G28" t="s">
        <v>497</v>
      </c>
      <c r="H28">
        <v>188664</v>
      </c>
      <c r="I28" t="s">
        <v>498</v>
      </c>
      <c r="K28" t="s">
        <v>499</v>
      </c>
      <c r="L28" t="s">
        <v>500</v>
      </c>
      <c r="M28" t="s">
        <v>51</v>
      </c>
      <c r="N28" t="s">
        <v>365</v>
      </c>
      <c r="O28" t="s">
        <v>64</v>
      </c>
      <c r="P28" t="s">
        <v>62</v>
      </c>
      <c r="AE28">
        <v>60.094304999999999</v>
      </c>
      <c r="AF28">
        <v>30.474723999999998</v>
      </c>
    </row>
    <row r="29" spans="1:32" x14ac:dyDescent="0.25">
      <c r="A29" t="str">
        <f>"70000001030040447"</f>
        <v>70000001030040447</v>
      </c>
      <c r="B29" t="s">
        <v>503</v>
      </c>
      <c r="C29" t="s">
        <v>501</v>
      </c>
      <c r="D29" t="s">
        <v>494</v>
      </c>
      <c r="E29" t="s">
        <v>501</v>
      </c>
      <c r="G29" t="s">
        <v>502</v>
      </c>
      <c r="H29">
        <v>188660</v>
      </c>
      <c r="J29" t="s">
        <v>504</v>
      </c>
      <c r="K29" t="s">
        <v>505</v>
      </c>
      <c r="L29" t="s">
        <v>506</v>
      </c>
      <c r="M29" t="s">
        <v>144</v>
      </c>
      <c r="N29" t="s">
        <v>280</v>
      </c>
      <c r="O29" t="s">
        <v>104</v>
      </c>
      <c r="P29" t="s">
        <v>42</v>
      </c>
      <c r="U29" t="s">
        <v>507</v>
      </c>
      <c r="AE29">
        <v>60.090631999999999</v>
      </c>
      <c r="AF29">
        <v>30.379640999999999</v>
      </c>
    </row>
    <row r="30" spans="1:32" x14ac:dyDescent="0.25">
      <c r="A30" t="str">
        <f>"70000001024242309"</f>
        <v>70000001024242309</v>
      </c>
      <c r="B30" t="s">
        <v>514</v>
      </c>
      <c r="C30" t="s">
        <v>511</v>
      </c>
      <c r="D30" t="s">
        <v>512</v>
      </c>
      <c r="E30" t="s">
        <v>513</v>
      </c>
      <c r="K30" t="s">
        <v>515</v>
      </c>
      <c r="L30" t="s">
        <v>236</v>
      </c>
      <c r="M30" t="s">
        <v>55</v>
      </c>
      <c r="N30" t="s">
        <v>73</v>
      </c>
      <c r="T30" t="s">
        <v>516</v>
      </c>
      <c r="U30" t="s">
        <v>237</v>
      </c>
      <c r="V30" t="s">
        <v>203</v>
      </c>
      <c r="Y30" t="s">
        <v>462</v>
      </c>
    </row>
    <row r="31" spans="1:32" x14ac:dyDescent="0.25">
      <c r="A31" t="str">
        <f>"70000001024103785"</f>
        <v>70000001024103785</v>
      </c>
      <c r="B31" t="s">
        <v>523</v>
      </c>
      <c r="C31" t="s">
        <v>518</v>
      </c>
      <c r="D31" t="s">
        <v>519</v>
      </c>
      <c r="E31" t="s">
        <v>520</v>
      </c>
      <c r="G31" t="s">
        <v>521</v>
      </c>
      <c r="I31" t="s">
        <v>524</v>
      </c>
      <c r="K31" t="s">
        <v>525</v>
      </c>
      <c r="M31" t="s">
        <v>151</v>
      </c>
      <c r="N31" t="s">
        <v>526</v>
      </c>
      <c r="O31" t="s">
        <v>522</v>
      </c>
      <c r="P31" t="s">
        <v>42</v>
      </c>
      <c r="T31" t="s">
        <v>527</v>
      </c>
      <c r="U31" t="s">
        <v>528</v>
      </c>
      <c r="V31" t="s">
        <v>529</v>
      </c>
      <c r="AE31">
        <v>59.563893</v>
      </c>
      <c r="AF31">
        <v>150.804044</v>
      </c>
    </row>
    <row r="32" spans="1:32" x14ac:dyDescent="0.25">
      <c r="A32" t="str">
        <f>"4504127908359734"</f>
        <v>4504127908359734</v>
      </c>
      <c r="B32" t="s">
        <v>510</v>
      </c>
      <c r="C32" t="s">
        <v>530</v>
      </c>
      <c r="D32" t="s">
        <v>531</v>
      </c>
      <c r="E32" t="s">
        <v>532</v>
      </c>
      <c r="G32" t="s">
        <v>129</v>
      </c>
      <c r="H32">
        <v>143987</v>
      </c>
      <c r="I32" t="s">
        <v>382</v>
      </c>
      <c r="K32" t="s">
        <v>533</v>
      </c>
      <c r="L32" t="s">
        <v>134</v>
      </c>
      <c r="M32" t="s">
        <v>55</v>
      </c>
      <c r="N32" t="s">
        <v>57</v>
      </c>
      <c r="O32" t="s">
        <v>90</v>
      </c>
      <c r="P32" t="s">
        <v>42</v>
      </c>
      <c r="T32" t="s">
        <v>135</v>
      </c>
      <c r="U32" t="s">
        <v>136</v>
      </c>
      <c r="V32" t="s">
        <v>137</v>
      </c>
      <c r="AE32">
        <v>55.751417000000004</v>
      </c>
      <c r="AF32">
        <v>38.012117000000003</v>
      </c>
    </row>
    <row r="33" spans="1:32" x14ac:dyDescent="0.25">
      <c r="A33" t="str">
        <f>"70000001027379636"</f>
        <v>70000001027379636</v>
      </c>
      <c r="B33" t="s">
        <v>537</v>
      </c>
      <c r="C33" t="s">
        <v>534</v>
      </c>
      <c r="D33" t="s">
        <v>535</v>
      </c>
      <c r="E33" t="s">
        <v>534</v>
      </c>
      <c r="G33" t="s">
        <v>536</v>
      </c>
      <c r="H33">
        <v>117405</v>
      </c>
      <c r="I33" t="s">
        <v>538</v>
      </c>
      <c r="J33" t="s">
        <v>539</v>
      </c>
      <c r="K33" t="s">
        <v>540</v>
      </c>
      <c r="L33" t="s">
        <v>541</v>
      </c>
      <c r="M33" t="s">
        <v>65</v>
      </c>
      <c r="N33" t="s">
        <v>131</v>
      </c>
      <c r="O33" t="s">
        <v>542</v>
      </c>
      <c r="P33" t="s">
        <v>49</v>
      </c>
      <c r="Q33">
        <v>79262752084</v>
      </c>
      <c r="V33" t="s">
        <v>543</v>
      </c>
      <c r="W33" t="s">
        <v>544</v>
      </c>
      <c r="AE33">
        <v>55.574694999999998</v>
      </c>
      <c r="AF33">
        <v>37.609603</v>
      </c>
    </row>
    <row r="34" spans="1:32" x14ac:dyDescent="0.25">
      <c r="A34" t="str">
        <f>"70000001031578157"</f>
        <v>70000001031578157</v>
      </c>
      <c r="B34" t="s">
        <v>281</v>
      </c>
      <c r="C34" t="s">
        <v>553</v>
      </c>
      <c r="D34" t="s">
        <v>554</v>
      </c>
      <c r="E34" t="s">
        <v>555</v>
      </c>
      <c r="G34" t="s">
        <v>556</v>
      </c>
      <c r="K34" t="s">
        <v>557</v>
      </c>
      <c r="M34" t="s">
        <v>65</v>
      </c>
      <c r="N34" t="s">
        <v>66</v>
      </c>
      <c r="O34" t="s">
        <v>202</v>
      </c>
      <c r="P34" t="s">
        <v>42</v>
      </c>
      <c r="AE34">
        <v>67.561200999999997</v>
      </c>
      <c r="AF34">
        <v>33.407158000000003</v>
      </c>
    </row>
    <row r="35" spans="1:32" x14ac:dyDescent="0.25">
      <c r="A35" t="str">
        <f>"70000001023317022"</f>
        <v>70000001023317022</v>
      </c>
      <c r="B35" t="s">
        <v>559</v>
      </c>
      <c r="C35" t="s">
        <v>558</v>
      </c>
      <c r="D35" t="s">
        <v>560</v>
      </c>
      <c r="E35" t="s">
        <v>561</v>
      </c>
      <c r="J35" t="s">
        <v>562</v>
      </c>
      <c r="K35" t="s">
        <v>563</v>
      </c>
      <c r="L35" t="s">
        <v>564</v>
      </c>
      <c r="M35" t="s">
        <v>55</v>
      </c>
      <c r="N35" t="s">
        <v>68</v>
      </c>
      <c r="O35" t="s">
        <v>309</v>
      </c>
      <c r="P35" t="s">
        <v>100</v>
      </c>
      <c r="V35" t="s">
        <v>565</v>
      </c>
      <c r="W35" t="s">
        <v>566</v>
      </c>
    </row>
    <row r="36" spans="1:32" x14ac:dyDescent="0.25">
      <c r="A36" t="str">
        <f>"70000001023593027"</f>
        <v>70000001023593027</v>
      </c>
      <c r="B36" t="s">
        <v>461</v>
      </c>
      <c r="C36" t="s">
        <v>567</v>
      </c>
      <c r="D36" t="s">
        <v>568</v>
      </c>
      <c r="E36" t="s">
        <v>569</v>
      </c>
      <c r="G36" t="s">
        <v>570</v>
      </c>
      <c r="I36" t="s">
        <v>571</v>
      </c>
      <c r="J36" t="s">
        <v>572</v>
      </c>
      <c r="K36" t="s">
        <v>573</v>
      </c>
      <c r="M36" t="s">
        <v>142</v>
      </c>
      <c r="N36" t="s">
        <v>416</v>
      </c>
      <c r="O36" t="s">
        <v>252</v>
      </c>
      <c r="P36" t="s">
        <v>42</v>
      </c>
      <c r="Q36">
        <v>79200794430</v>
      </c>
      <c r="R36">
        <v>79200794430</v>
      </c>
      <c r="U36" t="s">
        <v>574</v>
      </c>
      <c r="V36" t="s">
        <v>575</v>
      </c>
      <c r="W36" t="s">
        <v>576</v>
      </c>
      <c r="AE36">
        <v>55.403255000000001</v>
      </c>
      <c r="AF36">
        <v>43.833993999999997</v>
      </c>
    </row>
    <row r="37" spans="1:32" x14ac:dyDescent="0.25">
      <c r="A37" t="str">
        <f>"10837314884338524"</f>
        <v>10837314884338524</v>
      </c>
      <c r="B37" t="s">
        <v>582</v>
      </c>
      <c r="C37" t="s">
        <v>579</v>
      </c>
      <c r="D37" t="s">
        <v>580</v>
      </c>
      <c r="E37" t="s">
        <v>581</v>
      </c>
      <c r="G37" t="s">
        <v>583</v>
      </c>
      <c r="H37">
        <v>173015</v>
      </c>
      <c r="I37" t="s">
        <v>584</v>
      </c>
      <c r="J37" t="s">
        <v>585</v>
      </c>
      <c r="K37" t="s">
        <v>586</v>
      </c>
      <c r="L37" t="s">
        <v>587</v>
      </c>
      <c r="M37" t="s">
        <v>308</v>
      </c>
      <c r="N37" t="s">
        <v>588</v>
      </c>
      <c r="O37" t="s">
        <v>122</v>
      </c>
      <c r="P37" t="s">
        <v>61</v>
      </c>
      <c r="V37" t="s">
        <v>589</v>
      </c>
      <c r="AE37">
        <v>58.523905999999997</v>
      </c>
      <c r="AF37">
        <v>31.246178</v>
      </c>
    </row>
    <row r="38" spans="1:32" x14ac:dyDescent="0.25">
      <c r="A38" t="str">
        <f>"141265769361007"</f>
        <v>141265769361007</v>
      </c>
      <c r="B38" t="s">
        <v>590</v>
      </c>
      <c r="C38" t="s">
        <v>591</v>
      </c>
      <c r="D38" t="s">
        <v>592</v>
      </c>
      <c r="E38" t="s">
        <v>593</v>
      </c>
      <c r="G38" t="s">
        <v>594</v>
      </c>
      <c r="H38">
        <v>633011</v>
      </c>
      <c r="I38" t="s">
        <v>595</v>
      </c>
      <c r="J38" t="s">
        <v>596</v>
      </c>
      <c r="K38" t="s">
        <v>597</v>
      </c>
      <c r="L38" t="s">
        <v>598</v>
      </c>
      <c r="M38" t="s">
        <v>89</v>
      </c>
      <c r="N38" t="s">
        <v>459</v>
      </c>
      <c r="O38" t="s">
        <v>92</v>
      </c>
      <c r="P38" t="s">
        <v>100</v>
      </c>
      <c r="AE38">
        <v>54.766036999999997</v>
      </c>
      <c r="AF38">
        <v>83.098213999999999</v>
      </c>
    </row>
    <row r="39" spans="1:32" x14ac:dyDescent="0.25">
      <c r="A39" t="str">
        <f>"282003257688577"</f>
        <v>282003257688577</v>
      </c>
      <c r="B39" t="s">
        <v>178</v>
      </c>
      <c r="C39" t="s">
        <v>599</v>
      </c>
      <c r="D39" t="s">
        <v>600</v>
      </c>
      <c r="E39" t="s">
        <v>601</v>
      </c>
      <c r="F39" t="s">
        <v>349</v>
      </c>
      <c r="G39" t="s">
        <v>517</v>
      </c>
      <c r="H39">
        <v>644007</v>
      </c>
      <c r="I39" t="s">
        <v>602</v>
      </c>
      <c r="K39" t="s">
        <v>603</v>
      </c>
      <c r="L39" t="s">
        <v>179</v>
      </c>
      <c r="M39" t="s">
        <v>48</v>
      </c>
      <c r="N39" t="s">
        <v>75</v>
      </c>
      <c r="O39" t="s">
        <v>148</v>
      </c>
      <c r="P39" t="s">
        <v>61</v>
      </c>
      <c r="Q39">
        <v>79836600019</v>
      </c>
      <c r="R39">
        <v>79836600019</v>
      </c>
      <c r="S39" t="s">
        <v>604</v>
      </c>
      <c r="T39" t="s">
        <v>180</v>
      </c>
      <c r="U39" t="s">
        <v>605</v>
      </c>
      <c r="V39" t="s">
        <v>606</v>
      </c>
      <c r="X39" t="s">
        <v>200</v>
      </c>
      <c r="Y39" t="s">
        <v>201</v>
      </c>
      <c r="AE39">
        <v>54.998261999999997</v>
      </c>
      <c r="AF39">
        <v>73.365328000000005</v>
      </c>
    </row>
    <row r="40" spans="1:32" x14ac:dyDescent="0.25">
      <c r="A40" t="str">
        <f>"70000001045047476"</f>
        <v>70000001045047476</v>
      </c>
      <c r="B40" t="s">
        <v>155</v>
      </c>
      <c r="C40" t="s">
        <v>608</v>
      </c>
      <c r="D40" t="s">
        <v>609</v>
      </c>
      <c r="E40" t="s">
        <v>610</v>
      </c>
      <c r="G40" t="s">
        <v>167</v>
      </c>
      <c r="I40" t="s">
        <v>611</v>
      </c>
      <c r="K40" t="s">
        <v>612</v>
      </c>
      <c r="L40" t="s">
        <v>182</v>
      </c>
      <c r="M40" t="s">
        <v>46</v>
      </c>
      <c r="N40" t="s">
        <v>47</v>
      </c>
      <c r="O40" t="s">
        <v>88</v>
      </c>
      <c r="P40" t="s">
        <v>42</v>
      </c>
      <c r="T40" t="s">
        <v>183</v>
      </c>
      <c r="U40" t="s">
        <v>184</v>
      </c>
      <c r="V40" t="s">
        <v>185</v>
      </c>
      <c r="W40" t="s">
        <v>186</v>
      </c>
      <c r="AE40">
        <v>51.461588999999996</v>
      </c>
      <c r="AF40">
        <v>58.435287000000002</v>
      </c>
    </row>
    <row r="41" spans="1:32" x14ac:dyDescent="0.25">
      <c r="A41" t="str">
        <f>"9992889954206025"</f>
        <v>9992889954206025</v>
      </c>
      <c r="B41" t="s">
        <v>616</v>
      </c>
      <c r="C41" t="s">
        <v>613</v>
      </c>
      <c r="D41" t="s">
        <v>614</v>
      </c>
      <c r="E41" t="s">
        <v>615</v>
      </c>
      <c r="F41" t="s">
        <v>417</v>
      </c>
      <c r="G41" t="s">
        <v>617</v>
      </c>
      <c r="H41">
        <v>302016</v>
      </c>
      <c r="I41" t="s">
        <v>618</v>
      </c>
      <c r="K41" t="s">
        <v>619</v>
      </c>
      <c r="L41" t="s">
        <v>620</v>
      </c>
      <c r="M41" t="s">
        <v>55</v>
      </c>
      <c r="N41" t="s">
        <v>140</v>
      </c>
      <c r="O41" t="s">
        <v>88</v>
      </c>
      <c r="P41" t="s">
        <v>42</v>
      </c>
      <c r="U41" t="s">
        <v>621</v>
      </c>
      <c r="V41" t="s">
        <v>622</v>
      </c>
      <c r="AE41">
        <v>52.943359000000001</v>
      </c>
      <c r="AF41">
        <v>36.053691000000001</v>
      </c>
    </row>
    <row r="42" spans="1:32" x14ac:dyDescent="0.25">
      <c r="A42" t="str">
        <f>"5911502791973604"</f>
        <v>5911502791973604</v>
      </c>
      <c r="B42" t="s">
        <v>626</v>
      </c>
      <c r="C42" t="s">
        <v>623</v>
      </c>
      <c r="D42" t="s">
        <v>624</v>
      </c>
      <c r="E42" t="s">
        <v>625</v>
      </c>
      <c r="G42" t="s">
        <v>447</v>
      </c>
      <c r="H42">
        <v>442965</v>
      </c>
      <c r="I42" t="s">
        <v>627</v>
      </c>
      <c r="J42" t="s">
        <v>628</v>
      </c>
      <c r="K42" t="s">
        <v>629</v>
      </c>
      <c r="L42" t="s">
        <v>630</v>
      </c>
      <c r="M42" t="s">
        <v>51</v>
      </c>
      <c r="N42" t="s">
        <v>235</v>
      </c>
      <c r="O42" t="s">
        <v>83</v>
      </c>
      <c r="P42" t="s">
        <v>49</v>
      </c>
      <c r="U42" t="s">
        <v>631</v>
      </c>
      <c r="V42" t="s">
        <v>632</v>
      </c>
      <c r="AE42">
        <v>53.202682000000003</v>
      </c>
      <c r="AF42">
        <v>45.152248999999998</v>
      </c>
    </row>
    <row r="43" spans="1:32" x14ac:dyDescent="0.25">
      <c r="A43" t="str">
        <f>"14355752093221897"</f>
        <v>14355752093221897</v>
      </c>
      <c r="B43" t="s">
        <v>636</v>
      </c>
      <c r="C43" t="s">
        <v>633</v>
      </c>
      <c r="D43" t="s">
        <v>634</v>
      </c>
      <c r="E43" t="s">
        <v>635</v>
      </c>
      <c r="G43" t="s">
        <v>637</v>
      </c>
      <c r="H43">
        <v>618422</v>
      </c>
      <c r="I43" t="s">
        <v>638</v>
      </c>
      <c r="J43" t="s">
        <v>639</v>
      </c>
      <c r="K43" t="s">
        <v>640</v>
      </c>
      <c r="M43" t="s">
        <v>67</v>
      </c>
      <c r="N43" t="s">
        <v>166</v>
      </c>
      <c r="O43" t="s">
        <v>83</v>
      </c>
      <c r="P43" t="s">
        <v>42</v>
      </c>
      <c r="Q43">
        <v>79504623259</v>
      </c>
      <c r="V43" t="s">
        <v>641</v>
      </c>
      <c r="AE43">
        <v>59.410516000000001</v>
      </c>
      <c r="AF43">
        <v>56.829479999999997</v>
      </c>
    </row>
    <row r="44" spans="1:32" x14ac:dyDescent="0.25">
      <c r="A44" t="str">
        <f>"3518965489882192"</f>
        <v>3518965489882192</v>
      </c>
      <c r="B44" t="s">
        <v>645</v>
      </c>
      <c r="C44" t="s">
        <v>642</v>
      </c>
      <c r="D44" t="s">
        <v>643</v>
      </c>
      <c r="E44" t="s">
        <v>644</v>
      </c>
      <c r="G44" t="s">
        <v>646</v>
      </c>
      <c r="H44">
        <v>692770</v>
      </c>
      <c r="I44" t="s">
        <v>647</v>
      </c>
      <c r="K44" t="s">
        <v>648</v>
      </c>
      <c r="M44" t="s">
        <v>51</v>
      </c>
      <c r="N44" t="s">
        <v>52</v>
      </c>
      <c r="O44" t="s">
        <v>60</v>
      </c>
      <c r="P44" t="s">
        <v>42</v>
      </c>
      <c r="AE44">
        <v>43.330508999999999</v>
      </c>
      <c r="AF44">
        <v>132.10405399999999</v>
      </c>
    </row>
    <row r="45" spans="1:32" x14ac:dyDescent="0.25">
      <c r="A45" t="str">
        <f>"70000001032085536"</f>
        <v>70000001032085536</v>
      </c>
      <c r="B45" t="s">
        <v>651</v>
      </c>
      <c r="C45" t="s">
        <v>649</v>
      </c>
      <c r="D45" t="s">
        <v>650</v>
      </c>
      <c r="E45" t="s">
        <v>652</v>
      </c>
      <c r="G45" t="s">
        <v>653</v>
      </c>
      <c r="I45" t="s">
        <v>654</v>
      </c>
      <c r="J45" t="s">
        <v>655</v>
      </c>
      <c r="K45" t="s">
        <v>656</v>
      </c>
      <c r="L45" t="s">
        <v>657</v>
      </c>
      <c r="M45" t="s">
        <v>658</v>
      </c>
      <c r="N45" t="s">
        <v>659</v>
      </c>
      <c r="O45" t="s">
        <v>160</v>
      </c>
      <c r="P45" t="s">
        <v>42</v>
      </c>
      <c r="U45" t="s">
        <v>660</v>
      </c>
      <c r="V45" t="s">
        <v>661</v>
      </c>
      <c r="AE45">
        <v>57.729101999999997</v>
      </c>
      <c r="AF45">
        <v>27.921851</v>
      </c>
    </row>
    <row r="46" spans="1:32" x14ac:dyDescent="0.25">
      <c r="A46" t="str">
        <f>"70000001023075353"</f>
        <v>70000001023075353</v>
      </c>
      <c r="B46" t="s">
        <v>663</v>
      </c>
      <c r="C46" t="s">
        <v>662</v>
      </c>
      <c r="D46" t="s">
        <v>664</v>
      </c>
      <c r="G46" t="s">
        <v>665</v>
      </c>
      <c r="J46" t="s">
        <v>666</v>
      </c>
      <c r="K46" t="s">
        <v>667</v>
      </c>
      <c r="L46" t="s">
        <v>456</v>
      </c>
      <c r="M46" t="s">
        <v>55</v>
      </c>
      <c r="N46" t="s">
        <v>128</v>
      </c>
      <c r="O46" t="s">
        <v>668</v>
      </c>
      <c r="P46" t="s">
        <v>42</v>
      </c>
      <c r="Q46">
        <v>79881365521</v>
      </c>
      <c r="R46">
        <v>79881365521</v>
      </c>
      <c r="S46" t="s">
        <v>457</v>
      </c>
      <c r="U46" t="s">
        <v>458</v>
      </c>
      <c r="AE46">
        <v>44.573950000000004</v>
      </c>
      <c r="AF46">
        <v>40.134695999999998</v>
      </c>
    </row>
    <row r="47" spans="1:32" x14ac:dyDescent="0.25">
      <c r="A47" t="str">
        <f>"3800440466571627"</f>
        <v>3800440466571627</v>
      </c>
      <c r="B47" t="s">
        <v>673</v>
      </c>
      <c r="C47" t="s">
        <v>669</v>
      </c>
      <c r="D47" t="s">
        <v>670</v>
      </c>
      <c r="E47" t="s">
        <v>671</v>
      </c>
      <c r="G47" t="s">
        <v>672</v>
      </c>
      <c r="H47">
        <v>649000</v>
      </c>
      <c r="I47" t="s">
        <v>674</v>
      </c>
      <c r="J47" t="s">
        <v>675</v>
      </c>
      <c r="K47" t="s">
        <v>676</v>
      </c>
      <c r="M47" t="s">
        <v>86</v>
      </c>
      <c r="N47" t="s">
        <v>87</v>
      </c>
      <c r="O47" t="s">
        <v>119</v>
      </c>
      <c r="P47" t="s">
        <v>42</v>
      </c>
      <c r="Q47">
        <v>79139991916</v>
      </c>
      <c r="R47">
        <v>79139991916</v>
      </c>
      <c r="U47" t="s">
        <v>677</v>
      </c>
      <c r="AE47">
        <v>51.957222999999999</v>
      </c>
      <c r="AF47">
        <v>85.966798999999995</v>
      </c>
    </row>
    <row r="48" spans="1:32" x14ac:dyDescent="0.25">
      <c r="A48" t="str">
        <f>"70000001035172788"</f>
        <v>70000001035172788</v>
      </c>
      <c r="B48" t="s">
        <v>681</v>
      </c>
      <c r="C48" t="s">
        <v>678</v>
      </c>
      <c r="D48" t="s">
        <v>679</v>
      </c>
      <c r="E48" t="s">
        <v>680</v>
      </c>
      <c r="G48" t="s">
        <v>682</v>
      </c>
      <c r="J48" t="s">
        <v>683</v>
      </c>
      <c r="K48" t="s">
        <v>684</v>
      </c>
      <c r="L48" t="s">
        <v>685</v>
      </c>
      <c r="M48" t="s">
        <v>51</v>
      </c>
      <c r="N48" t="s">
        <v>63</v>
      </c>
      <c r="O48" t="s">
        <v>118</v>
      </c>
      <c r="P48" t="s">
        <v>42</v>
      </c>
      <c r="Q48">
        <v>79273102218</v>
      </c>
      <c r="AE48">
        <v>54.69021</v>
      </c>
      <c r="AF48">
        <v>55.022981000000001</v>
      </c>
    </row>
    <row r="49" spans="1:32" x14ac:dyDescent="0.25">
      <c r="A49" t="str">
        <f>"70000001038943983"</f>
        <v>70000001038943983</v>
      </c>
      <c r="B49" t="s">
        <v>693</v>
      </c>
      <c r="C49" t="s">
        <v>690</v>
      </c>
      <c r="D49" t="s">
        <v>691</v>
      </c>
      <c r="E49" t="s">
        <v>692</v>
      </c>
      <c r="G49" t="s">
        <v>374</v>
      </c>
      <c r="H49">
        <v>671300</v>
      </c>
      <c r="J49" t="s">
        <v>694</v>
      </c>
      <c r="K49" t="s">
        <v>695</v>
      </c>
      <c r="L49" t="s">
        <v>696</v>
      </c>
      <c r="M49" t="s">
        <v>51</v>
      </c>
      <c r="N49" t="s">
        <v>697</v>
      </c>
      <c r="O49" t="s">
        <v>58</v>
      </c>
      <c r="P49" t="s">
        <v>61</v>
      </c>
      <c r="AE49">
        <v>51.928471999999999</v>
      </c>
      <c r="AF49">
        <v>108.067307</v>
      </c>
    </row>
    <row r="50" spans="1:32" x14ac:dyDescent="0.25">
      <c r="A50" t="str">
        <f>"70000001036375060"</f>
        <v>70000001036375060</v>
      </c>
      <c r="B50" t="s">
        <v>106</v>
      </c>
      <c r="C50" t="s">
        <v>698</v>
      </c>
      <c r="D50" t="s">
        <v>699</v>
      </c>
      <c r="E50" t="s">
        <v>700</v>
      </c>
      <c r="G50" t="s">
        <v>701</v>
      </c>
      <c r="I50" t="s">
        <v>107</v>
      </c>
      <c r="K50" t="s">
        <v>702</v>
      </c>
      <c r="L50" t="s">
        <v>108</v>
      </c>
      <c r="M50" t="s">
        <v>65</v>
      </c>
      <c r="N50" t="s">
        <v>71</v>
      </c>
      <c r="O50" t="s">
        <v>80</v>
      </c>
      <c r="P50" t="s">
        <v>42</v>
      </c>
      <c r="T50" t="s">
        <v>109</v>
      </c>
      <c r="U50" t="s">
        <v>110</v>
      </c>
      <c r="V50" t="s">
        <v>111</v>
      </c>
      <c r="W50" t="s">
        <v>112</v>
      </c>
      <c r="X50" t="s">
        <v>113</v>
      </c>
      <c r="Y50" t="s">
        <v>114</v>
      </c>
      <c r="AE50">
        <v>42.038324000000003</v>
      </c>
      <c r="AF50">
        <v>48.294575999999999</v>
      </c>
    </row>
    <row r="51" spans="1:32" x14ac:dyDescent="0.25">
      <c r="A51" t="str">
        <f>"70000001033993563"</f>
        <v>70000001033993563</v>
      </c>
      <c r="B51" t="s">
        <v>707</v>
      </c>
      <c r="C51" t="s">
        <v>704</v>
      </c>
      <c r="D51" t="s">
        <v>705</v>
      </c>
      <c r="E51" t="s">
        <v>706</v>
      </c>
      <c r="G51" t="s">
        <v>708</v>
      </c>
      <c r="J51" t="s">
        <v>709</v>
      </c>
      <c r="K51" t="s">
        <v>710</v>
      </c>
      <c r="L51" t="s">
        <v>711</v>
      </c>
      <c r="M51" t="s">
        <v>96</v>
      </c>
      <c r="N51" t="s">
        <v>154</v>
      </c>
      <c r="Q51">
        <v>79034454445</v>
      </c>
      <c r="AE51">
        <v>43.219538</v>
      </c>
      <c r="AF51">
        <v>44.759743999999998</v>
      </c>
    </row>
    <row r="52" spans="1:32" x14ac:dyDescent="0.25">
      <c r="A52" t="str">
        <f>"70000001023560311"</f>
        <v>70000001023560311</v>
      </c>
      <c r="B52" t="s">
        <v>716</v>
      </c>
      <c r="C52" t="s">
        <v>712</v>
      </c>
      <c r="D52" t="s">
        <v>713</v>
      </c>
      <c r="E52" t="s">
        <v>714</v>
      </c>
      <c r="G52" t="s">
        <v>715</v>
      </c>
      <c r="J52" t="s">
        <v>717</v>
      </c>
      <c r="K52" t="s">
        <v>718</v>
      </c>
      <c r="L52" t="s">
        <v>703</v>
      </c>
      <c r="M52" t="s">
        <v>55</v>
      </c>
      <c r="N52" t="s">
        <v>57</v>
      </c>
      <c r="O52" t="s">
        <v>83</v>
      </c>
      <c r="P52" t="s">
        <v>42</v>
      </c>
      <c r="Q52">
        <v>79608990111</v>
      </c>
      <c r="U52" t="s">
        <v>545</v>
      </c>
      <c r="V52" t="s">
        <v>719</v>
      </c>
      <c r="X52" t="s">
        <v>546</v>
      </c>
      <c r="AE52">
        <v>46.309029000000002</v>
      </c>
      <c r="AF52">
        <v>44.270367</v>
      </c>
    </row>
    <row r="53" spans="1:32" x14ac:dyDescent="0.25">
      <c r="A53" t="str">
        <f>"11259527349403696"</f>
        <v>11259527349403696</v>
      </c>
      <c r="B53" t="s">
        <v>723</v>
      </c>
      <c r="C53" t="s">
        <v>720</v>
      </c>
      <c r="D53" t="s">
        <v>721</v>
      </c>
      <c r="E53" t="s">
        <v>722</v>
      </c>
      <c r="F53" t="s">
        <v>724</v>
      </c>
      <c r="G53" t="s">
        <v>725</v>
      </c>
      <c r="H53">
        <v>185005</v>
      </c>
      <c r="J53" t="s">
        <v>726</v>
      </c>
      <c r="K53" t="s">
        <v>727</v>
      </c>
      <c r="L53" t="s">
        <v>728</v>
      </c>
      <c r="M53" t="s">
        <v>55</v>
      </c>
      <c r="N53" t="s">
        <v>98</v>
      </c>
      <c r="O53" t="s">
        <v>199</v>
      </c>
      <c r="P53" t="s">
        <v>61</v>
      </c>
      <c r="U53" t="s">
        <v>729</v>
      </c>
      <c r="V53" t="s">
        <v>730</v>
      </c>
      <c r="AE53">
        <v>61.782088999999999</v>
      </c>
      <c r="AF53">
        <v>34.387248</v>
      </c>
    </row>
    <row r="54" spans="1:32" x14ac:dyDescent="0.25">
      <c r="A54" t="str">
        <f>"70000001034931847"</f>
        <v>70000001034931847</v>
      </c>
      <c r="B54" t="s">
        <v>734</v>
      </c>
      <c r="C54" t="s">
        <v>731</v>
      </c>
      <c r="D54" t="s">
        <v>732</v>
      </c>
      <c r="E54" t="s">
        <v>733</v>
      </c>
      <c r="G54" t="s">
        <v>473</v>
      </c>
      <c r="H54">
        <v>169500</v>
      </c>
      <c r="J54" t="s">
        <v>735</v>
      </c>
      <c r="K54" t="s">
        <v>736</v>
      </c>
      <c r="M54" t="s">
        <v>152</v>
      </c>
      <c r="N54" t="s">
        <v>737</v>
      </c>
      <c r="O54" t="s">
        <v>149</v>
      </c>
      <c r="P54" t="s">
        <v>42</v>
      </c>
      <c r="Q54">
        <v>79042075434</v>
      </c>
      <c r="R54">
        <v>79042075434</v>
      </c>
      <c r="V54" t="s">
        <v>738</v>
      </c>
      <c r="AE54">
        <v>63.591766</v>
      </c>
      <c r="AF54">
        <v>53.916316999999999</v>
      </c>
    </row>
    <row r="55" spans="1:32" x14ac:dyDescent="0.25">
      <c r="A55" t="str">
        <f>"70000001024204518"</f>
        <v>70000001024204518</v>
      </c>
      <c r="B55" t="s">
        <v>742</v>
      </c>
      <c r="C55" t="s">
        <v>739</v>
      </c>
      <c r="D55" t="s">
        <v>740</v>
      </c>
      <c r="E55" t="s">
        <v>741</v>
      </c>
      <c r="G55" t="s">
        <v>743</v>
      </c>
      <c r="I55" t="s">
        <v>744</v>
      </c>
      <c r="K55" t="s">
        <v>745</v>
      </c>
      <c r="L55" t="s">
        <v>746</v>
      </c>
      <c r="M55" t="s">
        <v>508</v>
      </c>
      <c r="N55" t="s">
        <v>509</v>
      </c>
      <c r="O55" t="s">
        <v>69</v>
      </c>
      <c r="P55" t="s">
        <v>42</v>
      </c>
      <c r="T55" t="s">
        <v>747</v>
      </c>
      <c r="V55" t="s">
        <v>748</v>
      </c>
      <c r="W55" t="s">
        <v>749</v>
      </c>
      <c r="AE55">
        <v>45.190756</v>
      </c>
      <c r="AF55">
        <v>33.3581</v>
      </c>
    </row>
    <row r="56" spans="1:32" x14ac:dyDescent="0.25">
      <c r="A56" t="str">
        <f>"2956015536634981"</f>
        <v>2956015536634981</v>
      </c>
      <c r="B56" t="s">
        <v>753</v>
      </c>
      <c r="C56" t="s">
        <v>750</v>
      </c>
      <c r="D56" t="s">
        <v>751</v>
      </c>
      <c r="E56" t="s">
        <v>752</v>
      </c>
      <c r="G56" t="s">
        <v>754</v>
      </c>
      <c r="H56">
        <v>425011</v>
      </c>
      <c r="I56" t="s">
        <v>755</v>
      </c>
      <c r="J56" t="s">
        <v>756</v>
      </c>
      <c r="K56" t="s">
        <v>757</v>
      </c>
      <c r="L56" t="s">
        <v>758</v>
      </c>
      <c r="M56" t="s">
        <v>133</v>
      </c>
      <c r="N56" t="s">
        <v>163</v>
      </c>
      <c r="O56" t="s">
        <v>77</v>
      </c>
      <c r="P56" t="s">
        <v>100</v>
      </c>
      <c r="AE56">
        <v>55.864930000000001</v>
      </c>
      <c r="AF56">
        <v>48.352640000000001</v>
      </c>
    </row>
    <row r="57" spans="1:32" x14ac:dyDescent="0.25">
      <c r="A57" t="str">
        <f>"11963214791180439"</f>
        <v>11963214791180439</v>
      </c>
      <c r="B57" t="s">
        <v>262</v>
      </c>
      <c r="C57" t="s">
        <v>760</v>
      </c>
      <c r="D57" t="s">
        <v>761</v>
      </c>
      <c r="E57" t="s">
        <v>762</v>
      </c>
      <c r="F57" t="s">
        <v>763</v>
      </c>
      <c r="G57" t="s">
        <v>764</v>
      </c>
      <c r="H57">
        <v>430016</v>
      </c>
      <c r="J57" t="s">
        <v>765</v>
      </c>
      <c r="K57" t="s">
        <v>766</v>
      </c>
      <c r="M57" t="s">
        <v>50</v>
      </c>
      <c r="N57" t="s">
        <v>181</v>
      </c>
      <c r="O57" t="s">
        <v>72</v>
      </c>
      <c r="P57" t="s">
        <v>61</v>
      </c>
      <c r="AE57">
        <v>54.193444</v>
      </c>
      <c r="AF57">
        <v>45.177388000000001</v>
      </c>
    </row>
    <row r="58" spans="1:32" x14ac:dyDescent="0.25">
      <c r="A58" t="str">
        <f>"7037402698744185"</f>
        <v>7037402698744185</v>
      </c>
      <c r="B58" t="s">
        <v>768</v>
      </c>
      <c r="C58" t="s">
        <v>767</v>
      </c>
      <c r="D58" t="s">
        <v>769</v>
      </c>
      <c r="E58" t="s">
        <v>770</v>
      </c>
      <c r="G58" t="s">
        <v>771</v>
      </c>
      <c r="H58">
        <v>677902</v>
      </c>
      <c r="I58" t="s">
        <v>772</v>
      </c>
      <c r="J58" t="s">
        <v>773</v>
      </c>
      <c r="K58" t="s">
        <v>774</v>
      </c>
      <c r="L58" t="s">
        <v>775</v>
      </c>
      <c r="M58" t="s">
        <v>79</v>
      </c>
      <c r="N58" t="s">
        <v>776</v>
      </c>
      <c r="O58" t="s">
        <v>83</v>
      </c>
      <c r="P58" t="s">
        <v>42</v>
      </c>
      <c r="Q58" t="s">
        <v>777</v>
      </c>
      <c r="U58" t="s">
        <v>778</v>
      </c>
      <c r="AE58">
        <v>62.164757000000002</v>
      </c>
      <c r="AF58">
        <v>129.844491</v>
      </c>
    </row>
    <row r="59" spans="1:32" x14ac:dyDescent="0.25">
      <c r="A59" t="str">
        <f>"70000001022576716"</f>
        <v>70000001022576716</v>
      </c>
      <c r="B59" t="s">
        <v>783</v>
      </c>
      <c r="C59" t="s">
        <v>354</v>
      </c>
      <c r="D59" t="s">
        <v>779</v>
      </c>
      <c r="E59" t="s">
        <v>780</v>
      </c>
      <c r="F59" t="s">
        <v>781</v>
      </c>
      <c r="G59" t="s">
        <v>782</v>
      </c>
      <c r="I59" t="s">
        <v>784</v>
      </c>
      <c r="K59" t="s">
        <v>785</v>
      </c>
      <c r="L59" t="s">
        <v>786</v>
      </c>
      <c r="M59" t="s">
        <v>86</v>
      </c>
      <c r="N59" t="s">
        <v>87</v>
      </c>
      <c r="O59" t="s">
        <v>90</v>
      </c>
      <c r="P59" t="s">
        <v>42</v>
      </c>
      <c r="U59" t="s">
        <v>787</v>
      </c>
      <c r="AE59">
        <v>43.052838999999999</v>
      </c>
      <c r="AF59">
        <v>44.638432999999999</v>
      </c>
    </row>
    <row r="60" spans="1:32" x14ac:dyDescent="0.25">
      <c r="A60" t="str">
        <f>"70000001006685580"</f>
        <v>70000001006685580</v>
      </c>
      <c r="B60" t="s">
        <v>791</v>
      </c>
      <c r="C60" t="s">
        <v>788</v>
      </c>
      <c r="D60" t="s">
        <v>789</v>
      </c>
      <c r="E60" t="s">
        <v>790</v>
      </c>
      <c r="G60" t="s">
        <v>792</v>
      </c>
      <c r="H60">
        <v>423450</v>
      </c>
      <c r="I60" t="s">
        <v>793</v>
      </c>
      <c r="K60" t="s">
        <v>794</v>
      </c>
      <c r="L60" t="s">
        <v>795</v>
      </c>
      <c r="M60" t="s">
        <v>161</v>
      </c>
      <c r="N60" t="s">
        <v>577</v>
      </c>
      <c r="O60" t="s">
        <v>406</v>
      </c>
      <c r="P60" t="s">
        <v>61</v>
      </c>
      <c r="AE60">
        <v>54.877409999999998</v>
      </c>
      <c r="AF60">
        <v>52.283034999999998</v>
      </c>
    </row>
    <row r="61" spans="1:32" x14ac:dyDescent="0.25">
      <c r="A61" t="str">
        <f>"70000001027759164"</f>
        <v>70000001027759164</v>
      </c>
      <c r="B61" t="s">
        <v>799</v>
      </c>
      <c r="C61" t="s">
        <v>796</v>
      </c>
      <c r="D61" t="s">
        <v>797</v>
      </c>
      <c r="E61" t="s">
        <v>798</v>
      </c>
      <c r="I61" t="s">
        <v>800</v>
      </c>
      <c r="K61" t="s">
        <v>801</v>
      </c>
      <c r="L61" t="s">
        <v>802</v>
      </c>
      <c r="M61" t="s">
        <v>65</v>
      </c>
      <c r="N61" t="s">
        <v>123</v>
      </c>
      <c r="O61" t="s">
        <v>81</v>
      </c>
      <c r="P61" t="s">
        <v>70</v>
      </c>
      <c r="T61" t="s">
        <v>803</v>
      </c>
      <c r="U61" t="s">
        <v>804</v>
      </c>
      <c r="V61" t="s">
        <v>805</v>
      </c>
      <c r="W61" t="s">
        <v>806</v>
      </c>
    </row>
    <row r="62" spans="1:32" x14ac:dyDescent="0.25">
      <c r="A62" t="str">
        <f>"9711414977496587"</f>
        <v>9711414977496587</v>
      </c>
      <c r="B62" t="s">
        <v>474</v>
      </c>
      <c r="C62" t="s">
        <v>807</v>
      </c>
      <c r="D62" t="s">
        <v>808</v>
      </c>
      <c r="E62" t="s">
        <v>809</v>
      </c>
      <c r="G62" t="s">
        <v>810</v>
      </c>
      <c r="H62">
        <v>655001</v>
      </c>
      <c r="I62" t="s">
        <v>811</v>
      </c>
      <c r="J62" t="s">
        <v>811</v>
      </c>
      <c r="K62" t="s">
        <v>812</v>
      </c>
      <c r="L62" t="s">
        <v>475</v>
      </c>
      <c r="M62" t="s">
        <v>476</v>
      </c>
      <c r="N62" t="s">
        <v>477</v>
      </c>
      <c r="O62" t="s">
        <v>58</v>
      </c>
      <c r="P62" t="s">
        <v>61</v>
      </c>
      <c r="AE62">
        <v>53.731887</v>
      </c>
      <c r="AF62">
        <v>91.421628999999996</v>
      </c>
    </row>
    <row r="63" spans="1:32" x14ac:dyDescent="0.25">
      <c r="A63" t="str">
        <f>"3378228001551264"</f>
        <v>3378228001551264</v>
      </c>
      <c r="B63" t="s">
        <v>813</v>
      </c>
      <c r="C63" t="s">
        <v>814</v>
      </c>
      <c r="D63" t="s">
        <v>815</v>
      </c>
      <c r="E63" t="s">
        <v>816</v>
      </c>
      <c r="G63" t="s">
        <v>265</v>
      </c>
      <c r="H63">
        <v>346780</v>
      </c>
      <c r="I63" t="s">
        <v>817</v>
      </c>
      <c r="J63" t="s">
        <v>818</v>
      </c>
      <c r="K63" t="s">
        <v>819</v>
      </c>
      <c r="L63" t="s">
        <v>820</v>
      </c>
      <c r="M63" t="s">
        <v>86</v>
      </c>
      <c r="N63" t="s">
        <v>87</v>
      </c>
      <c r="O63" t="s">
        <v>821</v>
      </c>
      <c r="P63" t="s">
        <v>61</v>
      </c>
      <c r="Q63">
        <v>79525831080</v>
      </c>
      <c r="T63" t="s">
        <v>822</v>
      </c>
      <c r="U63" t="s">
        <v>823</v>
      </c>
      <c r="AE63">
        <v>47.113191</v>
      </c>
      <c r="AF63">
        <v>39.422162</v>
      </c>
    </row>
    <row r="64" spans="1:32" x14ac:dyDescent="0.25">
      <c r="A64" t="str">
        <f>"6192977768613905"</f>
        <v>6192977768613905</v>
      </c>
      <c r="B64" t="s">
        <v>827</v>
      </c>
      <c r="C64" t="s">
        <v>824</v>
      </c>
      <c r="D64" t="s">
        <v>825</v>
      </c>
      <c r="E64" t="s">
        <v>826</v>
      </c>
      <c r="F64" t="s">
        <v>492</v>
      </c>
      <c r="G64" t="s">
        <v>828</v>
      </c>
      <c r="H64">
        <v>390013</v>
      </c>
      <c r="K64" t="s">
        <v>829</v>
      </c>
      <c r="M64" t="s">
        <v>48</v>
      </c>
      <c r="N64" t="s">
        <v>234</v>
      </c>
      <c r="O64" t="s">
        <v>104</v>
      </c>
      <c r="P64" t="s">
        <v>42</v>
      </c>
      <c r="U64" t="s">
        <v>830</v>
      </c>
      <c r="V64" t="s">
        <v>831</v>
      </c>
      <c r="AE64">
        <v>54.630220999999999</v>
      </c>
      <c r="AF64">
        <v>39.710571999999999</v>
      </c>
    </row>
    <row r="65" spans="1:32" x14ac:dyDescent="0.25">
      <c r="A65" t="str">
        <f>"2533803071458261"</f>
        <v>2533803071458261</v>
      </c>
      <c r="B65" t="s">
        <v>833</v>
      </c>
      <c r="C65" t="s">
        <v>832</v>
      </c>
      <c r="D65" t="s">
        <v>759</v>
      </c>
      <c r="E65" t="s">
        <v>834</v>
      </c>
      <c r="G65" t="s">
        <v>835</v>
      </c>
      <c r="H65">
        <v>443046</v>
      </c>
      <c r="I65" t="s">
        <v>836</v>
      </c>
      <c r="K65" t="s">
        <v>837</v>
      </c>
      <c r="L65" t="s">
        <v>838</v>
      </c>
      <c r="M65" t="s">
        <v>117</v>
      </c>
      <c r="N65" t="s">
        <v>839</v>
      </c>
      <c r="O65" t="s">
        <v>116</v>
      </c>
      <c r="P65" t="s">
        <v>61</v>
      </c>
      <c r="AE65">
        <v>53.258564</v>
      </c>
      <c r="AF65">
        <v>50.369014</v>
      </c>
    </row>
    <row r="66" spans="1:32" x14ac:dyDescent="0.25">
      <c r="A66" t="str">
        <f>"70000001024538306"</f>
        <v>70000001024538306</v>
      </c>
      <c r="B66" t="s">
        <v>843</v>
      </c>
      <c r="C66" t="s">
        <v>840</v>
      </c>
      <c r="D66" t="s">
        <v>841</v>
      </c>
      <c r="E66" t="s">
        <v>842</v>
      </c>
      <c r="G66" t="s">
        <v>844</v>
      </c>
      <c r="I66" t="s">
        <v>845</v>
      </c>
      <c r="K66" t="s">
        <v>846</v>
      </c>
      <c r="L66" t="s">
        <v>847</v>
      </c>
      <c r="M66" t="s">
        <v>165</v>
      </c>
      <c r="N66" t="s">
        <v>848</v>
      </c>
      <c r="O66" t="s">
        <v>218</v>
      </c>
      <c r="P66" t="s">
        <v>61</v>
      </c>
      <c r="V66" t="s">
        <v>849</v>
      </c>
      <c r="AE66">
        <v>52.003864</v>
      </c>
      <c r="AF66">
        <v>47.81288</v>
      </c>
    </row>
    <row r="67" spans="1:32" x14ac:dyDescent="0.25">
      <c r="A67" t="str">
        <f>"70000001035132018"</f>
        <v>70000001035132018</v>
      </c>
      <c r="B67" t="s">
        <v>853</v>
      </c>
      <c r="C67" t="s">
        <v>850</v>
      </c>
      <c r="D67" t="s">
        <v>851</v>
      </c>
      <c r="E67" t="s">
        <v>852</v>
      </c>
      <c r="G67" t="s">
        <v>578</v>
      </c>
      <c r="H67">
        <v>694030</v>
      </c>
      <c r="J67" t="s">
        <v>854</v>
      </c>
      <c r="K67" t="s">
        <v>855</v>
      </c>
      <c r="L67" t="s">
        <v>856</v>
      </c>
      <c r="M67" t="s">
        <v>130</v>
      </c>
      <c r="N67" t="s">
        <v>857</v>
      </c>
      <c r="O67" t="s">
        <v>143</v>
      </c>
      <c r="P67" t="s">
        <v>62</v>
      </c>
      <c r="Q67" t="s">
        <v>858</v>
      </c>
      <c r="AE67">
        <v>46.718505</v>
      </c>
      <c r="AF67">
        <v>142.521953</v>
      </c>
    </row>
    <row r="68" spans="1:32" x14ac:dyDescent="0.25">
      <c r="A68" t="str">
        <f>"1267166676175523"</f>
        <v>1267166676175523</v>
      </c>
      <c r="B68" t="s">
        <v>862</v>
      </c>
      <c r="C68" t="s">
        <v>859</v>
      </c>
      <c r="D68" t="s">
        <v>860</v>
      </c>
      <c r="E68" t="s">
        <v>861</v>
      </c>
      <c r="G68" t="s">
        <v>863</v>
      </c>
      <c r="H68">
        <v>624003</v>
      </c>
      <c r="J68" t="s">
        <v>864</v>
      </c>
      <c r="K68" t="s">
        <v>865</v>
      </c>
      <c r="M68" t="s">
        <v>56</v>
      </c>
      <c r="N68" t="s">
        <v>217</v>
      </c>
      <c r="O68" t="s">
        <v>145</v>
      </c>
      <c r="P68" t="s">
        <v>42</v>
      </c>
      <c r="AE68">
        <v>56.713470999999998</v>
      </c>
      <c r="AF68">
        <v>60.832628999999997</v>
      </c>
    </row>
    <row r="69" spans="1:32" x14ac:dyDescent="0.25">
      <c r="A69" t="str">
        <f>"70000001040359463"</f>
        <v>70000001040359463</v>
      </c>
      <c r="B69" t="s">
        <v>867</v>
      </c>
      <c r="C69" t="s">
        <v>866</v>
      </c>
      <c r="D69" t="s">
        <v>868</v>
      </c>
      <c r="E69" t="s">
        <v>869</v>
      </c>
      <c r="G69" t="s">
        <v>870</v>
      </c>
      <c r="I69" t="s">
        <v>871</v>
      </c>
      <c r="J69" t="s">
        <v>872</v>
      </c>
      <c r="K69" t="s">
        <v>873</v>
      </c>
      <c r="L69" t="s">
        <v>874</v>
      </c>
      <c r="M69" t="s">
        <v>239</v>
      </c>
      <c r="N69" t="s">
        <v>351</v>
      </c>
      <c r="O69" t="s">
        <v>875</v>
      </c>
      <c r="V69" t="s">
        <v>876</v>
      </c>
      <c r="AE69">
        <v>53.942712999999998</v>
      </c>
      <c r="AF69">
        <v>32.831611000000002</v>
      </c>
    </row>
    <row r="70" spans="1:32" x14ac:dyDescent="0.25">
      <c r="A70" t="str">
        <f>"70000001035632088"</f>
        <v>70000001035632088</v>
      </c>
      <c r="B70" t="s">
        <v>880</v>
      </c>
      <c r="C70" t="s">
        <v>877</v>
      </c>
      <c r="D70" t="s">
        <v>878</v>
      </c>
      <c r="E70" t="s">
        <v>879</v>
      </c>
      <c r="G70" t="s">
        <v>881</v>
      </c>
      <c r="H70">
        <v>357823</v>
      </c>
      <c r="I70" t="s">
        <v>882</v>
      </c>
      <c r="K70" t="s">
        <v>883</v>
      </c>
      <c r="L70" t="s">
        <v>884</v>
      </c>
      <c r="M70" t="s">
        <v>55</v>
      </c>
      <c r="N70" t="s">
        <v>95</v>
      </c>
      <c r="O70" t="s">
        <v>222</v>
      </c>
      <c r="P70" t="s">
        <v>62</v>
      </c>
      <c r="AE70">
        <v>44.135033999999997</v>
      </c>
      <c r="AF70">
        <v>43.463163000000002</v>
      </c>
    </row>
    <row r="71" spans="1:32" x14ac:dyDescent="0.25">
      <c r="A71" t="str">
        <f>"11400265837797231"</f>
        <v>11400265837797231</v>
      </c>
      <c r="B71" t="s">
        <v>886</v>
      </c>
      <c r="C71" t="s">
        <v>885</v>
      </c>
      <c r="D71" t="s">
        <v>887</v>
      </c>
      <c r="E71" t="s">
        <v>888</v>
      </c>
      <c r="G71" t="s">
        <v>547</v>
      </c>
      <c r="H71">
        <v>393190</v>
      </c>
      <c r="I71" t="s">
        <v>889</v>
      </c>
      <c r="K71" t="s">
        <v>890</v>
      </c>
      <c r="L71" t="s">
        <v>891</v>
      </c>
      <c r="M71" t="s">
        <v>105</v>
      </c>
      <c r="N71" t="s">
        <v>327</v>
      </c>
      <c r="O71" t="s">
        <v>892</v>
      </c>
      <c r="P71" t="s">
        <v>42</v>
      </c>
      <c r="U71" t="s">
        <v>893</v>
      </c>
      <c r="V71" t="s">
        <v>894</v>
      </c>
      <c r="AE71">
        <v>52.588681000000001</v>
      </c>
      <c r="AF71">
        <v>41.497973999999999</v>
      </c>
    </row>
    <row r="72" spans="1:32" x14ac:dyDescent="0.25">
      <c r="A72" t="str">
        <f>"70000001006602263"</f>
        <v>70000001006602263</v>
      </c>
      <c r="B72" t="s">
        <v>897</v>
      </c>
      <c r="C72" t="s">
        <v>895</v>
      </c>
      <c r="D72" t="s">
        <v>454</v>
      </c>
      <c r="E72" t="s">
        <v>896</v>
      </c>
      <c r="G72" t="s">
        <v>552</v>
      </c>
      <c r="H72">
        <v>170520</v>
      </c>
      <c r="I72" t="s">
        <v>898</v>
      </c>
      <c r="K72" t="s">
        <v>899</v>
      </c>
      <c r="L72" t="s">
        <v>900</v>
      </c>
      <c r="M72" t="s">
        <v>901</v>
      </c>
      <c r="N72" t="s">
        <v>902</v>
      </c>
      <c r="O72" t="s">
        <v>92</v>
      </c>
      <c r="P72" t="s">
        <v>100</v>
      </c>
      <c r="V72" t="s">
        <v>903</v>
      </c>
      <c r="AE72">
        <v>56.912882000000003</v>
      </c>
      <c r="AF72">
        <v>35.615133999999998</v>
      </c>
    </row>
    <row r="73" spans="1:32" x14ac:dyDescent="0.25">
      <c r="A73" t="str">
        <f>"70000001031648280"</f>
        <v>70000001031648280</v>
      </c>
      <c r="B73" t="s">
        <v>907</v>
      </c>
      <c r="C73" t="s">
        <v>904</v>
      </c>
      <c r="D73" t="s">
        <v>905</v>
      </c>
      <c r="E73" t="s">
        <v>906</v>
      </c>
      <c r="G73" t="s">
        <v>908</v>
      </c>
      <c r="I73" t="s">
        <v>909</v>
      </c>
      <c r="K73" t="s">
        <v>910</v>
      </c>
      <c r="L73" t="s">
        <v>911</v>
      </c>
      <c r="M73" t="s">
        <v>105</v>
      </c>
      <c r="N73" t="s">
        <v>120</v>
      </c>
      <c r="O73" t="s">
        <v>912</v>
      </c>
      <c r="P73" t="s">
        <v>42</v>
      </c>
      <c r="AE73">
        <v>56.588444000000003</v>
      </c>
      <c r="AF73">
        <v>84.912585000000007</v>
      </c>
    </row>
    <row r="74" spans="1:32" x14ac:dyDescent="0.25">
      <c r="A74" t="str">
        <f>"70000001041456552"</f>
        <v>70000001041456552</v>
      </c>
      <c r="B74" t="s">
        <v>916</v>
      </c>
      <c r="C74" t="s">
        <v>913</v>
      </c>
      <c r="D74" t="s">
        <v>914</v>
      </c>
      <c r="E74" t="s">
        <v>915</v>
      </c>
      <c r="G74" t="s">
        <v>917</v>
      </c>
      <c r="H74">
        <v>301320</v>
      </c>
      <c r="J74" t="s">
        <v>548</v>
      </c>
      <c r="K74" t="s">
        <v>918</v>
      </c>
      <c r="L74" t="s">
        <v>549</v>
      </c>
      <c r="M74" t="s">
        <v>55</v>
      </c>
      <c r="N74" t="s">
        <v>127</v>
      </c>
      <c r="O74" t="s">
        <v>159</v>
      </c>
      <c r="P74" t="s">
        <v>61</v>
      </c>
      <c r="Q74">
        <v>79859055296</v>
      </c>
      <c r="R74">
        <v>79859055296</v>
      </c>
      <c r="U74" t="s">
        <v>550</v>
      </c>
      <c r="V74" t="s">
        <v>551</v>
      </c>
      <c r="W74" t="s">
        <v>919</v>
      </c>
      <c r="Z74" t="s">
        <v>920</v>
      </c>
      <c r="AE74">
        <v>54.351771999999997</v>
      </c>
      <c r="AF74">
        <v>38.263421000000001</v>
      </c>
    </row>
    <row r="75" spans="1:32" x14ac:dyDescent="0.25">
      <c r="A75" t="str">
        <f>"1830115630086576"</f>
        <v>1830115630086576</v>
      </c>
      <c r="B75" t="s">
        <v>924</v>
      </c>
      <c r="C75" t="s">
        <v>921</v>
      </c>
      <c r="D75" t="s">
        <v>922</v>
      </c>
      <c r="E75" t="s">
        <v>923</v>
      </c>
      <c r="G75" t="s">
        <v>418</v>
      </c>
      <c r="H75">
        <v>627140</v>
      </c>
      <c r="I75" t="s">
        <v>925</v>
      </c>
      <c r="J75" t="s">
        <v>926</v>
      </c>
      <c r="K75" t="s">
        <v>927</v>
      </c>
      <c r="M75" t="s">
        <v>242</v>
      </c>
      <c r="N75" t="s">
        <v>928</v>
      </c>
      <c r="O75" t="s">
        <v>74</v>
      </c>
      <c r="P75" t="s">
        <v>147</v>
      </c>
      <c r="Q75">
        <v>79827702930</v>
      </c>
      <c r="R75">
        <v>79827702930</v>
      </c>
      <c r="U75" t="s">
        <v>929</v>
      </c>
      <c r="V75" t="s">
        <v>930</v>
      </c>
      <c r="AE75">
        <v>56.511754000000003</v>
      </c>
      <c r="AF75">
        <v>66.543154999999999</v>
      </c>
    </row>
    <row r="76" spans="1:32" x14ac:dyDescent="0.25">
      <c r="A76" t="str">
        <f>"5770765303546944"</f>
        <v>5770765303546944</v>
      </c>
      <c r="B76" t="s">
        <v>686</v>
      </c>
      <c r="C76" t="s">
        <v>932</v>
      </c>
      <c r="D76" t="s">
        <v>933</v>
      </c>
      <c r="E76" t="s">
        <v>934</v>
      </c>
      <c r="F76" t="s">
        <v>164</v>
      </c>
      <c r="G76" t="s">
        <v>935</v>
      </c>
      <c r="H76">
        <v>426077</v>
      </c>
      <c r="I76" t="s">
        <v>936</v>
      </c>
      <c r="K76" t="s">
        <v>937</v>
      </c>
      <c r="L76" t="s">
        <v>687</v>
      </c>
      <c r="M76" t="s">
        <v>93</v>
      </c>
      <c r="N76" t="s">
        <v>150</v>
      </c>
      <c r="O76" t="s">
        <v>80</v>
      </c>
      <c r="P76" t="s">
        <v>61</v>
      </c>
      <c r="U76" t="s">
        <v>688</v>
      </c>
      <c r="V76" t="s">
        <v>689</v>
      </c>
      <c r="AE76">
        <v>56.835863000000003</v>
      </c>
      <c r="AF76">
        <v>53.216549000000001</v>
      </c>
    </row>
    <row r="77" spans="1:32" x14ac:dyDescent="0.25">
      <c r="A77" t="str">
        <f>"70000001023800589"</f>
        <v>70000001023800589</v>
      </c>
      <c r="B77" t="s">
        <v>941</v>
      </c>
      <c r="C77" t="s">
        <v>938</v>
      </c>
      <c r="D77" t="s">
        <v>939</v>
      </c>
      <c r="E77" t="s">
        <v>940</v>
      </c>
      <c r="G77" t="s">
        <v>942</v>
      </c>
      <c r="J77" t="s">
        <v>943</v>
      </c>
      <c r="K77" t="s">
        <v>944</v>
      </c>
      <c r="L77" t="s">
        <v>945</v>
      </c>
      <c r="M77" t="s">
        <v>96</v>
      </c>
      <c r="N77" t="s">
        <v>407</v>
      </c>
      <c r="O77" t="s">
        <v>92</v>
      </c>
      <c r="P77" t="s">
        <v>100</v>
      </c>
      <c r="Q77">
        <v>79061461477</v>
      </c>
      <c r="AE77">
        <v>54.209677999999997</v>
      </c>
      <c r="AF77">
        <v>49.584994999999999</v>
      </c>
    </row>
    <row r="78" spans="1:32" x14ac:dyDescent="0.25">
      <c r="A78" t="str">
        <f>"13229853186652229"</f>
        <v>13229853186652229</v>
      </c>
      <c r="B78" t="s">
        <v>949</v>
      </c>
      <c r="C78" t="s">
        <v>946</v>
      </c>
      <c r="D78" t="s">
        <v>947</v>
      </c>
      <c r="E78" t="s">
        <v>948</v>
      </c>
      <c r="G78" t="s">
        <v>263</v>
      </c>
      <c r="H78">
        <v>682643</v>
      </c>
      <c r="I78" t="s">
        <v>950</v>
      </c>
      <c r="K78" t="s">
        <v>951</v>
      </c>
      <c r="M78" t="s">
        <v>46</v>
      </c>
      <c r="N78" t="s">
        <v>47</v>
      </c>
      <c r="O78" t="s">
        <v>94</v>
      </c>
      <c r="P78" t="s">
        <v>42</v>
      </c>
      <c r="U78" t="s">
        <v>952</v>
      </c>
      <c r="AE78">
        <v>50.232478999999998</v>
      </c>
      <c r="AF78">
        <v>136.90662599999999</v>
      </c>
    </row>
    <row r="79" spans="1:32" x14ac:dyDescent="0.25">
      <c r="A79" t="str">
        <f>"70000001034240699"</f>
        <v>70000001034240699</v>
      </c>
      <c r="B79" t="s">
        <v>956</v>
      </c>
      <c r="C79" t="s">
        <v>953</v>
      </c>
      <c r="D79" t="s">
        <v>954</v>
      </c>
      <c r="E79" t="s">
        <v>955</v>
      </c>
      <c r="G79" t="s">
        <v>957</v>
      </c>
      <c r="I79" t="s">
        <v>607</v>
      </c>
      <c r="K79" t="s">
        <v>958</v>
      </c>
      <c r="L79" t="s">
        <v>931</v>
      </c>
      <c r="M79" t="s">
        <v>156</v>
      </c>
      <c r="N79" t="s">
        <v>279</v>
      </c>
      <c r="O79" t="s">
        <v>83</v>
      </c>
      <c r="P79" t="s">
        <v>42</v>
      </c>
      <c r="AE79">
        <v>62.263824999999997</v>
      </c>
      <c r="AF79">
        <v>74.495131000000001</v>
      </c>
    </row>
    <row r="80" spans="1:32" x14ac:dyDescent="0.25">
      <c r="A80" t="str">
        <f>"3659703978438078"</f>
        <v>3659703978438078</v>
      </c>
      <c r="B80" t="s">
        <v>962</v>
      </c>
      <c r="C80" t="s">
        <v>959</v>
      </c>
      <c r="D80" t="s">
        <v>960</v>
      </c>
      <c r="E80" t="s">
        <v>961</v>
      </c>
      <c r="G80" t="s">
        <v>433</v>
      </c>
      <c r="H80">
        <v>457400</v>
      </c>
      <c r="J80" t="s">
        <v>963</v>
      </c>
      <c r="K80" t="s">
        <v>964</v>
      </c>
      <c r="L80" t="s">
        <v>965</v>
      </c>
      <c r="M80" t="s">
        <v>84</v>
      </c>
      <c r="N80" t="s">
        <v>85</v>
      </c>
      <c r="O80" t="s">
        <v>158</v>
      </c>
      <c r="P80" t="s">
        <v>61</v>
      </c>
      <c r="Q80">
        <v>79049322302</v>
      </c>
      <c r="R80">
        <v>79049322302</v>
      </c>
      <c r="T80" t="s">
        <v>966</v>
      </c>
      <c r="U80" t="s">
        <v>967</v>
      </c>
      <c r="V80" t="s">
        <v>968</v>
      </c>
      <c r="AE80">
        <v>53.298478000000003</v>
      </c>
      <c r="AF80">
        <v>59.131523999999999</v>
      </c>
    </row>
    <row r="81" spans="1:32" x14ac:dyDescent="0.25">
      <c r="A81" t="str">
        <f>"70000001022453889"</f>
        <v>70000001022453889</v>
      </c>
      <c r="B81" t="s">
        <v>974</v>
      </c>
      <c r="C81" t="s">
        <v>969</v>
      </c>
      <c r="D81" t="s">
        <v>970</v>
      </c>
      <c r="E81" t="s">
        <v>971</v>
      </c>
      <c r="F81" t="s">
        <v>972</v>
      </c>
      <c r="G81" t="s">
        <v>973</v>
      </c>
      <c r="H81">
        <v>364024</v>
      </c>
      <c r="J81" t="s">
        <v>975</v>
      </c>
      <c r="K81" t="s">
        <v>976</v>
      </c>
      <c r="M81" t="s">
        <v>65</v>
      </c>
      <c r="N81" t="s">
        <v>126</v>
      </c>
      <c r="O81" t="s">
        <v>104</v>
      </c>
      <c r="P81" t="s">
        <v>42</v>
      </c>
      <c r="Q81" t="s">
        <v>977</v>
      </c>
      <c r="U81" t="s">
        <v>978</v>
      </c>
      <c r="AE81">
        <v>43.308793000000001</v>
      </c>
      <c r="AF81">
        <v>45.701045999999998</v>
      </c>
    </row>
    <row r="82" spans="1:32" x14ac:dyDescent="0.25">
      <c r="A82" t="str">
        <f>"7459615163841898"</f>
        <v>7459615163841898</v>
      </c>
      <c r="B82" t="s">
        <v>982</v>
      </c>
      <c r="C82" t="s">
        <v>979</v>
      </c>
      <c r="D82" t="s">
        <v>980</v>
      </c>
      <c r="E82" t="s">
        <v>981</v>
      </c>
      <c r="F82" t="s">
        <v>460</v>
      </c>
      <c r="G82" t="s">
        <v>983</v>
      </c>
      <c r="H82">
        <v>429950</v>
      </c>
      <c r="I82" t="s">
        <v>984</v>
      </c>
      <c r="K82" t="s">
        <v>985</v>
      </c>
      <c r="L82" t="s">
        <v>986</v>
      </c>
      <c r="M82" t="s">
        <v>55</v>
      </c>
      <c r="N82" t="s">
        <v>103</v>
      </c>
      <c r="O82" t="s">
        <v>97</v>
      </c>
      <c r="P82" t="s">
        <v>62</v>
      </c>
      <c r="AE82">
        <v>56.118439000000002</v>
      </c>
      <c r="AF82">
        <v>47.504559</v>
      </c>
    </row>
    <row r="83" spans="1:32" x14ac:dyDescent="0.25">
      <c r="A83" t="str">
        <f>"70000001023128590"</f>
        <v>70000001023128590</v>
      </c>
      <c r="B83" t="s">
        <v>434</v>
      </c>
      <c r="C83" t="s">
        <v>987</v>
      </c>
      <c r="D83" t="s">
        <v>988</v>
      </c>
      <c r="E83" t="s">
        <v>989</v>
      </c>
      <c r="G83" t="s">
        <v>990</v>
      </c>
      <c r="H83">
        <v>629603</v>
      </c>
      <c r="J83" t="s">
        <v>991</v>
      </c>
      <c r="K83" t="s">
        <v>992</v>
      </c>
      <c r="M83" t="s">
        <v>65</v>
      </c>
      <c r="N83" t="s">
        <v>123</v>
      </c>
      <c r="O83" t="s">
        <v>83</v>
      </c>
      <c r="P83" t="s">
        <v>42</v>
      </c>
      <c r="V83" t="s">
        <v>993</v>
      </c>
      <c r="AE83">
        <v>63.798791999999999</v>
      </c>
      <c r="AF83">
        <v>74.500855999999999</v>
      </c>
    </row>
    <row r="84" spans="1:32" x14ac:dyDescent="0.25">
      <c r="A84" t="str">
        <f>"70000001053510474"</f>
        <v>70000001053510474</v>
      </c>
      <c r="B84" t="s">
        <v>997</v>
      </c>
      <c r="C84" t="s">
        <v>994</v>
      </c>
      <c r="D84" t="s">
        <v>995</v>
      </c>
      <c r="E84" t="s">
        <v>996</v>
      </c>
      <c r="G84" t="s">
        <v>998</v>
      </c>
      <c r="J84" t="s">
        <v>999</v>
      </c>
      <c r="K84" t="s">
        <v>1000</v>
      </c>
      <c r="L84" t="s">
        <v>1001</v>
      </c>
      <c r="M84" t="s">
        <v>338</v>
      </c>
      <c r="N84" t="s">
        <v>1002</v>
      </c>
      <c r="O84" t="s">
        <v>157</v>
      </c>
      <c r="P84" t="s">
        <v>147</v>
      </c>
      <c r="Q84">
        <v>79109756037</v>
      </c>
      <c r="R84">
        <v>79109756037</v>
      </c>
      <c r="V84" t="s">
        <v>1003</v>
      </c>
      <c r="AE84">
        <v>57.204126000000002</v>
      </c>
      <c r="AF84">
        <v>39.432184999999997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Владимир</cp:lastModifiedBy>
  <dcterms:created xsi:type="dcterms:W3CDTF">2022-06-27T08:36:06Z</dcterms:created>
  <dcterms:modified xsi:type="dcterms:W3CDTF">2022-07-09T11:28:41Z</dcterms:modified>
</cp:coreProperties>
</file>