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G:\Проект Мобильная торговля\! Rus-Base.ru\Базы\01_06_2022\Готовые базы\Demo\"/>
    </mc:Choice>
  </mc:AlternateContent>
  <xr:revisionPtr revIDLastSave="0" documentId="13_ncr:1_{4D4C4EB7-0264-4434-8BC9-9F786355A3C8}" xr6:coauthVersionLast="40" xr6:coauthVersionMax="40" xr10:uidLastSave="{00000000-0000-0000-0000-000000000000}"/>
  <bookViews>
    <workbookView xWindow="0" yWindow="0" windowWidth="24000" windowHeight="11460" xr2:uid="{00000000-000D-0000-FFFF-FFFF00000000}"/>
  </bookViews>
  <sheets>
    <sheet name="Лист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4" i="1" l="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l="1"/>
  <c r="A31" i="1"/>
  <c r="A30" i="1"/>
  <c r="A29" i="1"/>
  <c r="A28" i="1" l="1"/>
  <c r="A27" i="1"/>
  <c r="A26" i="1"/>
  <c r="A25" i="1"/>
  <c r="A24" i="1"/>
  <c r="A23" i="1"/>
  <c r="A22" i="1"/>
  <c r="A21" i="1"/>
  <c r="A20" i="1"/>
  <c r="A19" i="1"/>
  <c r="A18" i="1"/>
  <c r="A17" i="1"/>
  <c r="A16" i="1"/>
  <c r="A15" i="1"/>
  <c r="A14" i="1"/>
  <c r="A13" i="1"/>
  <c r="A12" i="1"/>
  <c r="A11" i="1"/>
  <c r="A10" i="1"/>
  <c r="A9" i="1"/>
  <c r="A8" i="1"/>
  <c r="A7" i="1"/>
  <c r="A6" i="1"/>
  <c r="A5" i="1"/>
  <c r="A4" i="1"/>
  <c r="A3" i="1"/>
  <c r="A2" i="1"/>
</calcChain>
</file>

<file path=xl/sharedStrings.xml><?xml version="1.0" encoding="utf-8"?>
<sst xmlns="http://schemas.openxmlformats.org/spreadsheetml/2006/main" count="1090" uniqueCount="919">
  <si>
    <t>ID</t>
  </si>
  <si>
    <t>Название</t>
  </si>
  <si>
    <t>Регион</t>
  </si>
  <si>
    <t>Район</t>
  </si>
  <si>
    <t>Город</t>
  </si>
  <si>
    <t>Район города</t>
  </si>
  <si>
    <t>Адрес</t>
  </si>
  <si>
    <t>Индекс</t>
  </si>
  <si>
    <t>Телефон</t>
  </si>
  <si>
    <t>Мобильный телефон</t>
  </si>
  <si>
    <t>Email</t>
  </si>
  <si>
    <t>Сайт</t>
  </si>
  <si>
    <t>Рубрика</t>
  </si>
  <si>
    <t>Подрубрика</t>
  </si>
  <si>
    <t>Время работы</t>
  </si>
  <si>
    <t>Способы оплаты</t>
  </si>
  <si>
    <t>whatsapp</t>
  </si>
  <si>
    <t>viber</t>
  </si>
  <si>
    <t>telegram</t>
  </si>
  <si>
    <t>facebook</t>
  </si>
  <si>
    <t>instagram</t>
  </si>
  <si>
    <t>vkontakte</t>
  </si>
  <si>
    <t>odnoklassniki</t>
  </si>
  <si>
    <t>youtube</t>
  </si>
  <si>
    <t>twitter</t>
  </si>
  <si>
    <t>skype</t>
  </si>
  <si>
    <t>icq</t>
  </si>
  <si>
    <t>googleplus</t>
  </si>
  <si>
    <t>linkedin</t>
  </si>
  <si>
    <t>pinterest</t>
  </si>
  <si>
    <t>Широта</t>
  </si>
  <si>
    <t>Долгота</t>
  </si>
  <si>
    <t>Алтайский районный краеведческий музей, с. Алтайское</t>
  </si>
  <si>
    <t>Алтайский край</t>
  </si>
  <si>
    <t>Алтайский район</t>
  </si>
  <si>
    <t>с. Алтайское</t>
  </si>
  <si>
    <t>Карла Маркса, 124</t>
  </si>
  <si>
    <t>7 (38537) 2‒16‒64</t>
  </si>
  <si>
    <t>Культура / Искусство</t>
  </si>
  <si>
    <t>Музеи</t>
  </si>
  <si>
    <t>Пн: c 09:00-13:00, Вт: c 09:00-13:00, Ср: c 09:00-13:00, Чт: c 09:00-13:00, Пт: c 09:00-13:00, Сб: выходной, Вс: c 10:00-17:00</t>
  </si>
  <si>
    <t>Наличный расчёт</t>
  </si>
  <si>
    <t>https://ok.ru/group/57563728838857</t>
  </si>
  <si>
    <t>Библиотеки</t>
  </si>
  <si>
    <t>Религия</t>
  </si>
  <si>
    <t>Храмы / Соборы / Церкви</t>
  </si>
  <si>
    <t>Пн: c 09:00-18:00, Вт: c 09:00-18:00, Ср: c 09:00-18:00, Чт: c 09:00-18:00, Пт: c 09:00-18:00, Сб: выходной, Вс: выходной</t>
  </si>
  <si>
    <t>Оплата картой, Наличный расчёт, Оплата через банк</t>
  </si>
  <si>
    <t>Центральный район</t>
  </si>
  <si>
    <t>Пн: c 09:00-13:00, Вт: c 09:00-13:00, Ср: c 09:00-13:00, Чт: c 09:00-13:00, Пт: c 09:00-13:00, Сб: выходной, Вс: выходной</t>
  </si>
  <si>
    <t>Наличный расчёт, Оплата через банк</t>
  </si>
  <si>
    <t>Религиозные организации</t>
  </si>
  <si>
    <t>Октябрьский район</t>
  </si>
  <si>
    <t>Ленинский район</t>
  </si>
  <si>
    <t>Художественные изделия / материалы</t>
  </si>
  <si>
    <t>Театры</t>
  </si>
  <si>
    <t>Оплата картой, Наличный расчёт</t>
  </si>
  <si>
    <t>Ежедневно с 09:00 до 17:00</t>
  </si>
  <si>
    <t>Мечети</t>
  </si>
  <si>
    <t>Художественные выставки / Галереи</t>
  </si>
  <si>
    <t>Ежедневно с 08:00 до 18:00</t>
  </si>
  <si>
    <t>Ежедневно с 08:00 до 19:00</t>
  </si>
  <si>
    <t>Издательское дело / Полиграфия, Рекламные услуги, Художественные изделия / материалы</t>
  </si>
  <si>
    <t>Пн: c 10:00-16:00, Вт: c 10:00-16:00, Ср: c 10:00-16:00, Чт: c 10:00-16:00, Пт: c 10:00-16:00, Сб: выходной, Вс: выходной</t>
  </si>
  <si>
    <t>Пн: c 08:00-12:00, Вт: c 08:00-12:00, Ср: c 08:00-12:00, Чт: c 08:00-12:00, Пт: c 08:00-12:00, Сб: выходной, Вс: выходной</t>
  </si>
  <si>
    <t>проспект Ленина, 10</t>
  </si>
  <si>
    <t>Оплата картой, Наличный расчёт, Оплата через банк, Перевод с карты</t>
  </si>
  <si>
    <t>Ежедневно с 09:00 до 18:00</t>
  </si>
  <si>
    <t>Ежедневно с 10:00 до 18:00</t>
  </si>
  <si>
    <t>Художественные товары</t>
  </si>
  <si>
    <t>Оплата картой, Наличный расчёт, Оплата через банк, Оплата эл. кошельком</t>
  </si>
  <si>
    <t>Ежедневно с 10:00 до 18:00. по предварительной записи: пн-вс</t>
  </si>
  <si>
    <t>Дополнительное образование / Развивающие курсы, Культура / Искусство</t>
  </si>
  <si>
    <t>Ежедневно с 10:00 до 17:00</t>
  </si>
  <si>
    <t>Пн: c 08:30-16:30, Вт: c 08:30-16:30, Ср: c 08:30-16:30, Чт: c 08:30-16:30, Пт: c 08:30-16:30, Сб: выходной, Вс: выходной</t>
  </si>
  <si>
    <t>Курсы творчества и рукоделия, Художественные выставки / Галереи</t>
  </si>
  <si>
    <t>Библиотека №10</t>
  </si>
  <si>
    <t>Библиотека №6</t>
  </si>
  <si>
    <t>Ежедневно с 09:00 до 13:00</t>
  </si>
  <si>
    <t>Пн: выходной, Вт: c 10:00-13:00, Ср: c 10:00-13:00, Чт: c 10:00-13:00, Пт: c 10:00-13:00, Сб: c 10:00-13:00, Вс: выходной</t>
  </si>
  <si>
    <t>Первомайский район</t>
  </si>
  <si>
    <t>Пн: выходной, Вт: c 10:00-18:00, Ср: c 10:00-18:00, Чт: c 10:00-18:00, Пт: c 10:00-18:00, Сб: c 10:00-18:00, Вс: выходной. санитарный день: последний чт месяца</t>
  </si>
  <si>
    <t>Советская улица, 9</t>
  </si>
  <si>
    <t>Пн: выходной, Вт: c 10:00-18:00, Ср: c 10:00-18:00, Чт: c 10:00-18:00, Пт: c 10:00-18:00, Сб: c 10:00-18:00, Вс: c 10:00-18:00</t>
  </si>
  <si>
    <t>Белогорский краеведческий музей им. Н.Г. Ельченинова</t>
  </si>
  <si>
    <t>Амурская область</t>
  </si>
  <si>
    <t>Белогорск городской округ</t>
  </si>
  <si>
    <t>Белогорск</t>
  </si>
  <si>
    <t>улица Кирова, 117</t>
  </si>
  <si>
    <t>7 (41641) 2‒19‒22</t>
  </si>
  <si>
    <t>belmuzey@yandex.ru</t>
  </si>
  <si>
    <t>http://muzey-belogorsk.ru</t>
  </si>
  <si>
    <t>Пн: выходной, Вт: c 09:00-18:00, Ср: c 09:00-18:00, Чт: c 09:00-18:00, Пт: c 09:00-18:00, Сб: c 10:00-17:00, Вс: c 10:00-17:00. санитарный день: последняя пт месяца</t>
  </si>
  <si>
    <t>https://instagram.com/muzey_belogorsk</t>
  </si>
  <si>
    <t>https://ok.ru/belmuzey</t>
  </si>
  <si>
    <t>Мебель, Художественные изделия / материалы</t>
  </si>
  <si>
    <t>Пн: c 09:00-18:00, Вт: c 09:00-18:00, Ср: c 09:00-18:00, Чт: c 09:00-18:00, Пт: c 09:00-18:00, Сб: c 09:00-16:00, Вс: c 09:00-16:00</t>
  </si>
  <si>
    <t>Пн: выходной, Вт: c 09:00-18:00, Ср: c 09:00-18:00, Чт: c 09:00-18:00, Пт: c 09:00-18:00, Сб: c 09:00-18:00, Вс: c 09:00-18:00</t>
  </si>
  <si>
    <t>Ежедневно с 09:00 до 18:00. по предварительной записи: пн-вс</t>
  </si>
  <si>
    <t>Центральная городская библиотека им. Н.К. Крупской</t>
  </si>
  <si>
    <t>Издательское дело / Полиграфия, Наружная реклама, Рекламные услуги, Художественные изделия / материалы, Юридические услуги</t>
  </si>
  <si>
    <t>Централизованная библиотечная система</t>
  </si>
  <si>
    <t>Епархиальное управление Архангельской епархии</t>
  </si>
  <si>
    <t>Архангельская область</t>
  </si>
  <si>
    <t>Архангельск городской округ</t>
  </si>
  <si>
    <t>Архангельск</t>
  </si>
  <si>
    <t>Ильинская, 5</t>
  </si>
  <si>
    <t>7 (8182) 680‒773</t>
  </si>
  <si>
    <t>arh-eparhia@yandex.ru</t>
  </si>
  <si>
    <t>http://arh-eparhia.ru</t>
  </si>
  <si>
    <t>Пн: c 10:00-12:00, Вт: c 10:00-12:00, Ср: c 10:00-12:00, Чт: c 10:00-12:00, Пт: c 10:00-12:00, Сб: выходной, Вс: выходной</t>
  </si>
  <si>
    <t>https://facebook.com/arheparhia</t>
  </si>
  <si>
    <t>https://instagram.com/arheparhia</t>
  </si>
  <si>
    <t>https://vk.com/arh_eparhia</t>
  </si>
  <si>
    <t>https://youtube.com/user/eparhiavideo</t>
  </si>
  <si>
    <t>https://twitter.com/arh_eparhia</t>
  </si>
  <si>
    <t>Пн: c 09:00-18:00, Вт: c 09:00-18:00, Ср: c 09:00-18:00, Чт: c 09:00-18:00, Пт: c 09:00-18:00, Сб: c 09:00-18:00, Вс: выходной</t>
  </si>
  <si>
    <t>Астраханский государственный объединенный историко-архитектурный музей-заповедник</t>
  </si>
  <si>
    <t>Астраханская область</t>
  </si>
  <si>
    <t>Астрахань городской округ</t>
  </si>
  <si>
    <t>Астрахань</t>
  </si>
  <si>
    <t>Кировский район</t>
  </si>
  <si>
    <t>Советская, 15</t>
  </si>
  <si>
    <t>7 (8512) 51‒18‒22, 7 (8512) 51‒78‒75, 7 (8512) 52‒50‒62</t>
  </si>
  <si>
    <t>astmusei@yandex.ru, katebesk@yandex.ru, lina.astr@mail.ru, rainjust@yandex.ru, ryamziya-islemisova@yandex.ru</t>
  </si>
  <si>
    <t>http://astmuseum.ru</t>
  </si>
  <si>
    <t>Пн: выходной, Вт: c 10:00-17:00, Ср: c 10:00-17:00, Чт: c 10:00-17:00, Пт: c 10:00-19:00, Сб: c 10:00-19:00, Вс: c 10:00-17:00. санитарный день: последний вт месяца; касса: вт-чт 10:00-16:30; пт-сб 10:00-18:30; вс 10:00-16:30</t>
  </si>
  <si>
    <t>https://facebook.com/astmusei</t>
  </si>
  <si>
    <t>https://instagram.com/astmuseum</t>
  </si>
  <si>
    <t>https://vk.com/astmuseum</t>
  </si>
  <si>
    <t>https://youtube.com/user/AstMusei</t>
  </si>
  <si>
    <t>https://twitter.com/astmuseum</t>
  </si>
  <si>
    <t>Бизнес-услуги, Культура / Искусство</t>
  </si>
  <si>
    <t>Организация выставок, Художественные выставки / Галереи</t>
  </si>
  <si>
    <t>Оплата картой</t>
  </si>
  <si>
    <t>Пн: c 09:00-17:00, Вт: c 09:00-17:00, Ср: c 09:00-17:00, Чт: c 09:00-17:00, Пт: c 09:00-17:00, Сб: c 09:00-17:00, Вс: выходной</t>
  </si>
  <si>
    <t>Центральная библиотека</t>
  </si>
  <si>
    <t>Молодёжная, 20</t>
  </si>
  <si>
    <t>Белгородская область</t>
  </si>
  <si>
    <t>Центральная городская библиотека им. Н. Островского</t>
  </si>
  <si>
    <t>Белгород городской округ</t>
  </si>
  <si>
    <t>Белгород</t>
  </si>
  <si>
    <t>Управа №22 'Народная'</t>
  </si>
  <si>
    <t>Николая Островского, 14</t>
  </si>
  <si>
    <t>7 (4722) 32‒12‒80, 7 (4722) 34‒78‒80</t>
  </si>
  <si>
    <t>bgf45@yandex.ru, cbs-belgorod@yandex.ru, cbsdirektor31@yandex.ru, omo31@yandex.ru, oofikcbs2011@yandex.ru</t>
  </si>
  <si>
    <t>http://xn----9sbbife6bzaate2d.xn--p1ai</t>
  </si>
  <si>
    <t>Пн: выходной, Вт: c 09:00-21:00, Ср: c 09:00-20:00, Чт: c 09:00-21:00, Пт: c 09:00-20:00, Сб: c 10:00-18:00, Вс: c 10:00-18:00. санитарный день: последняя ср месяца</t>
  </si>
  <si>
    <t>https://facebook.com/cbs.bel</t>
  </si>
  <si>
    <t>https://instagram.com/cbs_belgorod</t>
  </si>
  <si>
    <t>https://vk.com/cbs_bel</t>
  </si>
  <si>
    <t>https://ok.ru/cbs.bel</t>
  </si>
  <si>
    <t>https://twitter.com/bel_cbs</t>
  </si>
  <si>
    <t>Библиотека №12</t>
  </si>
  <si>
    <t>Пн: c 10:00-19:00, Вт: c 10:00-19:00, Ср: c 10:00-19:00, Чт: c 10:00-19:00, Пт: выходной, Сб: c 10:00-18:00, Вс: c 10:00-18:00. санитарный день: последний день месяца</t>
  </si>
  <si>
    <t>Пушкина, 19</t>
  </si>
  <si>
    <t>Марфо-Мариинское сестричество милосердия</t>
  </si>
  <si>
    <t>7 (4722) 32‒52‒73</t>
  </si>
  <si>
    <t>7‒904‒092‒45‒88</t>
  </si>
  <si>
    <t>mm-sestra@mail.ru, support@te-st.ru, your@email.com</t>
  </si>
  <si>
    <t>http://belmiloserdie.ru</t>
  </si>
  <si>
    <t>https://facebook.com/belmiloserdie</t>
  </si>
  <si>
    <t>https://instagram.com/belmiloserdie</t>
  </si>
  <si>
    <t>https://vk.com/belmiloserdie</t>
  </si>
  <si>
    <t>https://ok.ru/group/53581770326191</t>
  </si>
  <si>
    <t>Пн: выходной, Вт: c 10:00-19:00, Ср: c 10:00-19:00, Чт: c 10:00-19:00, Пт: c 10:00-19:00, Сб: c 10:00-19:00, Вс: c 10:00-19:00</t>
  </si>
  <si>
    <t>Брянская область</t>
  </si>
  <si>
    <t>Брянск городской округ</t>
  </si>
  <si>
    <t>Брянск</t>
  </si>
  <si>
    <t>Бежицкий район</t>
  </si>
  <si>
    <t>Ильича, 4</t>
  </si>
  <si>
    <t>7 (4832) 32‒09‒08</t>
  </si>
  <si>
    <t>biblioteka6bryansk32@yandex.ru, csmb@list.ru</t>
  </si>
  <si>
    <t>http://xn--32-6kcaeazdnnbzgezw2exm9a.xn--p1ai/, http://xn--32-6kcdaytbth8a0c.xn--p1ai</t>
  </si>
  <si>
    <t>https://vk.com/club59220707</t>
  </si>
  <si>
    <t>Владимирская область</t>
  </si>
  <si>
    <t>Александровский район</t>
  </si>
  <si>
    <t>Александров</t>
  </si>
  <si>
    <t>Музейный проезд, 20</t>
  </si>
  <si>
    <t>http://kreml-alexandrov.ru</t>
  </si>
  <si>
    <t>Больничный корпус, музей</t>
  </si>
  <si>
    <t>7 (49244) 2‒03‒97, 7 (49244) 2‒17‒74, 7 (49244) 2‒80‒73, 7‒915‒753‒82‒62</t>
  </si>
  <si>
    <t>frommail@mail.ru</t>
  </si>
  <si>
    <t>Пн: выходной, Вт: c 09:30-17:00, Ср: c 09:30-17:00, Чт: c 09:30-17:00, Пт: c 09:30-17:00, Сб: c 09:30-17:00, Вс: c 09:30-17:00</t>
  </si>
  <si>
    <t>Пн: выходной, Вт: c 10:00-18:00, Ср: c 10:00-18:00, Чт: c 10:00-18:00, Пт: c 10:00-18:00, Сб: c 10:00-18:00, Вс: выходной</t>
  </si>
  <si>
    <t>Ритуальные услуги, Художественные изделия / материалы</t>
  </si>
  <si>
    <t>Материалы для производства мебели, Текстиль, Художественные изделия / материалы</t>
  </si>
  <si>
    <t>Мебельные ткани, Постельные принадлежности / Текстиль для дома, Художественные товары</t>
  </si>
  <si>
    <t>Пн: выходной, Вт: выходной, Ср: c 09:00-18:00, Чт: c 09:00-18:00, Пт: c 09:00-18:00, Сб: c 09:00-18:00, Вс: c 09:00-18:00</t>
  </si>
  <si>
    <t>Пн: выходной, Вт: c 09:30-18:00, Ср: c 09:30-18:00, Чт: c 09:30-18:00, Пт: c 09:30-18:00, Сб: c 09:30-18:00, Вс: c 09:30-18:00. санитарный день: последняя ср месяца</t>
  </si>
  <si>
    <t>Ежедневно с 10:00 до 14:00</t>
  </si>
  <si>
    <t>Церковь Новомучеников и Исповедников Российских</t>
  </si>
  <si>
    <t>Музей музыкальных инструментов Е.Н. Пушкина</t>
  </si>
  <si>
    <t>Волгоградская область</t>
  </si>
  <si>
    <t>Волгоград городской округ</t>
  </si>
  <si>
    <t>Волгоград</t>
  </si>
  <si>
    <t>Быстрова, 257</t>
  </si>
  <si>
    <t>7‒917‒724‒00‒19, 7‒919‒548‒20‒85</t>
  </si>
  <si>
    <t>volg-museum@rambler.ru</t>
  </si>
  <si>
    <t>http://volg-museum.nethouse.ru</t>
  </si>
  <si>
    <t>79177240019, 79195482085</t>
  </si>
  <si>
    <t>https://vk.com/volg_museum</t>
  </si>
  <si>
    <t>Дзержинский район</t>
  </si>
  <si>
    <t>Пн: c 09:00-18:00, Вт: c 09:00-18:00, Ср: c 09:00-18:00, Чт: c 09:00-18:00, Пт: c 09:00-18:00, Сб: c 10:00-18:00, Вс: выходной</t>
  </si>
  <si>
    <t>Вологодская область</t>
  </si>
  <si>
    <t>Воронежская область</t>
  </si>
  <si>
    <t>Вологда городской округ</t>
  </si>
  <si>
    <t>Городская библиотека №4</t>
  </si>
  <si>
    <t>с. Молочное</t>
  </si>
  <si>
    <t>улица Мира, 7</t>
  </si>
  <si>
    <t>7 (8172) 52‒55‒64</t>
  </si>
  <si>
    <t>adm-cbs@mail.ru</t>
  </si>
  <si>
    <t>http://cbs-vologda.ru</t>
  </si>
  <si>
    <t>Пн: выходной, Вт: c 11:00-19:00, Ср: c 11:00-19:00, Чт: c 11:00-19:00, Пт: c 11:00-19:00, Сб: c 11:00-19:00, Вс: выходной. летний период: вт-сб 10:00-18:00; санитарный день: последний день месяца</t>
  </si>
  <si>
    <t>Парковая, 1а</t>
  </si>
  <si>
    <t>Воронеж городской округ</t>
  </si>
  <si>
    <t>Воронеж</t>
  </si>
  <si>
    <t>Левобережный район</t>
  </si>
  <si>
    <t>Туполева, 50</t>
  </si>
  <si>
    <t>7 (473) 237‒81‒63</t>
  </si>
  <si>
    <t>biblio10vrn@list.ru, mbuk_cbs@cityhall.voronezh-city.ru, navoskovykh@cityhall.voronezh-city.ru, oipl.platonovka@list.ru, platonovka@inbox.ru</t>
  </si>
  <si>
    <t>http://www.libvrn.ru</t>
  </si>
  <si>
    <t xml:space="preserve">Пн: c 10:00-19:00, Вт: c 10:00-19:00, Ср: c 10:00-19:00, Чт: c 10:00-19:00, Пт: c 10:00-19:00, Сб: выходной, Вс: выходной. санитарный день: последний четверг месяца </t>
  </si>
  <si>
    <t>https://vk.com/biblioteka10vrn</t>
  </si>
  <si>
    <t>Пн: c 09:00-20:00, Вт: c 09:00-20:00, Ср: c 09:00-20:00, Чт: c 09:00-20:00, Пт: c 09:00-20:00, Сб: c 09:00-20:00, Вс: c 10:00-19:00</t>
  </si>
  <si>
    <t>Ленина, 17</t>
  </si>
  <si>
    <t>Еврейская автономная область</t>
  </si>
  <si>
    <t>Биробиджан городской округ</t>
  </si>
  <si>
    <t>Биробиджан</t>
  </si>
  <si>
    <t>Биробиджанское епархиальное управление</t>
  </si>
  <si>
    <t>Ленина, 34</t>
  </si>
  <si>
    <t>7 (42622) 2‒07‒92</t>
  </si>
  <si>
    <t>pravoslavie79@yandex.ru</t>
  </si>
  <si>
    <t>http://www.pravoslavie79.ru</t>
  </si>
  <si>
    <t>Пн: c 00:09-13:00, Вт: c 00:09-13:00, Ср: c 00:09-13:00, Чт: c 00:09-13:00, Пт: c 00:09-13:00, Сб: выходной, Вс: выходной</t>
  </si>
  <si>
    <t>https://t.me/praveao</t>
  </si>
  <si>
    <t>https://instagram.com/pravoslavie79.ru</t>
  </si>
  <si>
    <t>Забайкальский край</t>
  </si>
  <si>
    <t>Чита городской округ</t>
  </si>
  <si>
    <t>Чита</t>
  </si>
  <si>
    <t>Забайкальская краевая детско-юношеская библиотека им. Г.Р. Граубина</t>
  </si>
  <si>
    <t>Горького, 38</t>
  </si>
  <si>
    <t>7 (3022) 26‒72‒22, 7 (3022) 26‒72‒44, 7 (3022) 35‒12‒84</t>
  </si>
  <si>
    <t>ocildren@rambler.ru, zab.hleb@gmail.com</t>
  </si>
  <si>
    <t>http://zabkradet.jimdo.com</t>
  </si>
  <si>
    <t xml:space="preserve">Пн: c 09:00-18:00, Вт: c 09:00-18:00, Ср: c 09:00-18:00, Чт: c 09:00-18:00, Пт: c 09:00-17:00, Сб: выходной, Вс: c 09:00-17:00. санитарный день: последний рабочий день месяца </t>
  </si>
  <si>
    <t>https://vk.com/zabkradet</t>
  </si>
  <si>
    <t>https://youtube.com/channel/UC_1Bx4UCR3JPPShb5sRfSVA</t>
  </si>
  <si>
    <t>Пн: c 08:45-13:00, Вт: c 08:45-13:00, Ср: c 08:45-13:00, Чт: c 08:45-13:00, Пт: c 08:45-13:00, Сб: выходной, Вс: выходной</t>
  </si>
  <si>
    <t>Ивановская область</t>
  </si>
  <si>
    <t>Dekortex, сеть магазинов гобелена</t>
  </si>
  <si>
    <t>Иваново городской округ</t>
  </si>
  <si>
    <t>Иваново</t>
  </si>
  <si>
    <t>Тимирязева, 1 ст2</t>
  </si>
  <si>
    <t>7‒910‒982‒10‒22</t>
  </si>
  <si>
    <t>laro@bk.ru, office@dekortex.ru, order@megashopper.ru, support@tiu.ru</t>
  </si>
  <si>
    <t>http://dekortex.ru, http://dex-tekstil.ru</t>
  </si>
  <si>
    <t>+79807344064, 79807344064</t>
  </si>
  <si>
    <t>Благоустройство мест захоронений, Памятники / Надгробия, Художественные мастерские</t>
  </si>
  <si>
    <t>Централизованная библиотечная система, г. Ангарск</t>
  </si>
  <si>
    <t>Иркутская область</t>
  </si>
  <si>
    <t>Ангарский городской округ</t>
  </si>
  <si>
    <t>Ангарск</t>
  </si>
  <si>
    <t>106-й квартал, 8</t>
  </si>
  <si>
    <t>7 (3955) 52‒30‒58</t>
  </si>
  <si>
    <t>abonement18.1@yandex.ru, biblioteka-filial1cbs@yandex.ru, chzal-acgb@yandex.ru, gaidarovka@yandex.ru, litart-angarsk2014@yandex.ru</t>
  </si>
  <si>
    <t>http://cbs-angarsk.ru, http://deti.cbs-angarsk.ru</t>
  </si>
  <si>
    <t>Пн: c 10:00-18:00, Вт: c 10:00-19:00, Ср: c 10:00-18:00, Чт: c 10:00-19:00, Пт: c 10:00-18:00, Сб: выходной, Вс: c 10:00-18:00. санитарный день: последний чт месяца</t>
  </si>
  <si>
    <t>https://vk.com/club165017757</t>
  </si>
  <si>
    <t>Центральный округ</t>
  </si>
  <si>
    <t>Культура / Искусство, Недвижимость</t>
  </si>
  <si>
    <t>Кабардино-Балкарская Республика</t>
  </si>
  <si>
    <t>Нальчик городской округ</t>
  </si>
  <si>
    <t>Нальчик</t>
  </si>
  <si>
    <t>Национальный музей Кабардино-Балкарской Республики</t>
  </si>
  <si>
    <t>улица Горького, 62</t>
  </si>
  <si>
    <t>7 (8662) 77‒39‒40, 7 (8662) 77‒39‒42, 7 (8662) 77‒68‒80</t>
  </si>
  <si>
    <t>nm_kbr@mail.ru, office@nmkbr.ru</t>
  </si>
  <si>
    <t>http://museum-kbrglav.ru</t>
  </si>
  <si>
    <t>Калининградская область</t>
  </si>
  <si>
    <t>Багратионовский городской округ</t>
  </si>
  <si>
    <t>пос. Нивенское</t>
  </si>
  <si>
    <t>Пн: выходной, Вт: c 10:00-12:00, Ср: c 10:00-12:00, Чт: c 10:00-12:00, Пт: c 10:00-12:00, Сб: c 10:00-12:00, Вс: выходной</t>
  </si>
  <si>
    <t>Храм в честь иконы Божией Матери</t>
  </si>
  <si>
    <t>Победы, 8Б</t>
  </si>
  <si>
    <t>.pavel.petrenko@gmail.com, o.pavel.petrenko@gmail.com</t>
  </si>
  <si>
    <t>http://nivenskoe.prihod.ru</t>
  </si>
  <si>
    <t>Пн: выходной, Вт: c 10:00-18:00, Ср: c 10:00-18:00, Чт: c 10:00-18:00, Пт: c 10:00-18:00, Сб: c 10:00-18:00, Вс: выходной. санитарный день: последняя пт месяца</t>
  </si>
  <si>
    <t>Калужская область</t>
  </si>
  <si>
    <t>Полотняный Завод, музей-заповедник</t>
  </si>
  <si>
    <t>пгт Полотняный Завод</t>
  </si>
  <si>
    <t>Трудовая, 1а</t>
  </si>
  <si>
    <t>7 (48434) 7‒43‒79</t>
  </si>
  <si>
    <t>pz1718@mail.ru</t>
  </si>
  <si>
    <t>http://pzapovednik.ru</t>
  </si>
  <si>
    <t>https://vk.com/club121654568</t>
  </si>
  <si>
    <t>Москва</t>
  </si>
  <si>
    <t>Елизовский районный краеведческий музей</t>
  </si>
  <si>
    <t>Камчатский край</t>
  </si>
  <si>
    <t>Елизовский район</t>
  </si>
  <si>
    <t>Елизово</t>
  </si>
  <si>
    <t>Виталия Кручины, 13</t>
  </si>
  <si>
    <t>7 (41531) 6‒41‒61</t>
  </si>
  <si>
    <t>erkm.kam@mail.ru</t>
  </si>
  <si>
    <t>https://instagram.com/mbyk_erkm</t>
  </si>
  <si>
    <t>https://vk.com/elizovomuzeum</t>
  </si>
  <si>
    <t>Кемеровская область — Кузбасс</t>
  </si>
  <si>
    <t>Беловский городской округ</t>
  </si>
  <si>
    <t>Белово</t>
  </si>
  <si>
    <t>Атланда-В, производственная компания</t>
  </si>
  <si>
    <t>Песочная, 11</t>
  </si>
  <si>
    <t>7‒906‒935‒68‒42, 7‒961‒861‒80‒80</t>
  </si>
  <si>
    <t>atlanda-v@ya.ru</t>
  </si>
  <si>
    <t>http://xn----7sbaalj1cr6b.xn--p1ai</t>
  </si>
  <si>
    <t>79069356842, 79618618080</t>
  </si>
  <si>
    <t>Пн: c 10:00-18:00, Вт: c 10:00-18:00, Ср: c 10:00-18:00, Чт: c 10:00-18:00, Пт: c 10:00-18:00, Сб: выходной, Вс: c 09:00-17:00. санитарный день: последняя пт месяца</t>
  </si>
  <si>
    <t>Ленина, 40</t>
  </si>
  <si>
    <t>Ленина, 37</t>
  </si>
  <si>
    <t>Спецмагазины, Химия / Вторсырьё, Художественные изделия / материалы</t>
  </si>
  <si>
    <t>Антиквариат, Покупка драгоценных металлов / ювелирных изделий, Приём / переработка драгоценных металлов</t>
  </si>
  <si>
    <t>Кировская область</t>
  </si>
  <si>
    <t>Фото-Лэнд, салон</t>
  </si>
  <si>
    <t>Киров городской округ</t>
  </si>
  <si>
    <t>Киров</t>
  </si>
  <si>
    <t>Володарского, 99а</t>
  </si>
  <si>
    <t>7 (8332) 78‒30‒42, 7‒922‒668‒30‒42</t>
  </si>
  <si>
    <t>7‒922‒668‒30‒42</t>
  </si>
  <si>
    <t>optkirov@yandex.ru</t>
  </si>
  <si>
    <t>http://foto-land.ru</t>
  </si>
  <si>
    <t>Изготовление табличек / бейджей, Нанесение изображений на сувениры, УФ-печать, Художественные мастерские, Широкоформатная печать</t>
  </si>
  <si>
    <t>Пн: c 09:00-19:00, Вт: c 09:00-19:00, Ср: c 09:00-19:00, Чт: c 09:00-19:00, Пт: c 09:00-19:00, Сб: c 10:00-16:00, Вс: выходной</t>
  </si>
  <si>
    <t>https://vk.com/fotoland43</t>
  </si>
  <si>
    <t>Центральная городская библиотека им. А.С. Пушкина</t>
  </si>
  <si>
    <t>Костромская область</t>
  </si>
  <si>
    <t>Кострома городской округ</t>
  </si>
  <si>
    <t>Кострома</t>
  </si>
  <si>
    <t>Терем Снегурочки, выставочно-развлекательный комплекс</t>
  </si>
  <si>
    <t>Лагерная, 38/2</t>
  </si>
  <si>
    <t>7 (4942) 42‒66‒42</t>
  </si>
  <si>
    <t>terem.sneg@yandex.ru</t>
  </si>
  <si>
    <t>http://www.teremsnegurochki.ru</t>
  </si>
  <si>
    <t>https://facebook.com/teremsnegurochk</t>
  </si>
  <si>
    <t>https://instagram.com/teremsnegurochki</t>
  </si>
  <si>
    <t>https://vk.com/public53453923</t>
  </si>
  <si>
    <t>https://twitter.com/teremsneg</t>
  </si>
  <si>
    <t>Абинская межпоселенческая библиотека</t>
  </si>
  <si>
    <t>Краснодарский край</t>
  </si>
  <si>
    <t>Абинский район</t>
  </si>
  <si>
    <t>Абинск</t>
  </si>
  <si>
    <t>Интернациональная, 32</t>
  </si>
  <si>
    <t>7 (86150) 5‒13‒43, 7 (86150) 5‒32‒92</t>
  </si>
  <si>
    <t>abinlib@yandex.ru, admin@website.ru, lyudmila.netrebo@yandex.ru, shestakova-2011@mail.ru</t>
  </si>
  <si>
    <t>http://abinlib.ru</t>
  </si>
  <si>
    <t>Ленина, 80</t>
  </si>
  <si>
    <t>Калининский район</t>
  </si>
  <si>
    <t>Храм в честь иконы Божией Матери Целительница</t>
  </si>
  <si>
    <t>Пн: c 08:00-19:00, Вт: c 08:00-19:00, Ср: c 08:00-19:00, Чт: c 08:00-19:00, Пт: c 08:00-19:00, Сб: c 10:00-19:00, Вс: c 10:00-19:00</t>
  </si>
  <si>
    <t>Храм святого праведного Иоанна Кронштадтского</t>
  </si>
  <si>
    <t>Красноярский край</t>
  </si>
  <si>
    <t>Ачинск городской округ</t>
  </si>
  <si>
    <t>Ачинск</t>
  </si>
  <si>
    <t>Сказка, театр кукол</t>
  </si>
  <si>
    <t>3-й микрорайон, 38</t>
  </si>
  <si>
    <t>7 (39151) 5‒88‒30, 7‒902‒925‒88‒30</t>
  </si>
  <si>
    <t>teatr.skaska@mail.ru</t>
  </si>
  <si>
    <t>https://vk.com/skazkatheatr</t>
  </si>
  <si>
    <t>https://ok.ru/teatrkukol.skazka</t>
  </si>
  <si>
    <t>Пн: c 10:00-15:00, Вт: c 10:00-15:00, Ср: c 10:00-15:00, Чт: c 10:00-15:00, Пт: c 10:00-15:00, Сб: c 10:00-15:00, Вс: выходной</t>
  </si>
  <si>
    <t>Курганская область</t>
  </si>
  <si>
    <t>Кетовский район</t>
  </si>
  <si>
    <t>с. Кетово</t>
  </si>
  <si>
    <t>Лесная, 25а</t>
  </si>
  <si>
    <t>Пн: c 09:00-16:00, Вт: c 09:00-16:00, Ср: c 09:00-16:00, Чт: c 09:00-16:00, Пт: c 09:00-16:00, Сб: c 09:00-16:00, Вс: c 07:00-14:00</t>
  </si>
  <si>
    <t>7 (35231) 3‒55‒05</t>
  </si>
  <si>
    <t>kurgan-eparhia@mail.ru</t>
  </si>
  <si>
    <t>http://kurganvera.ru</t>
  </si>
  <si>
    <t>Курская область</t>
  </si>
  <si>
    <t>Курск городской округ</t>
  </si>
  <si>
    <t>Курск</t>
  </si>
  <si>
    <t>Сеймский округ</t>
  </si>
  <si>
    <t>7 (4712) 37‒20‒32</t>
  </si>
  <si>
    <t>biblioteka-kursk@yandex.ru</t>
  </si>
  <si>
    <t>http://mkukcbs.ru</t>
  </si>
  <si>
    <t>Пн: выходной, Вт: c 11:00-19:00, Ср: c 11:00-19:00, Чт: c 11:00-19:00, Пт: c 11:00-19:00, Сб: c 11:00-19:00, Вс: c 10:00-18:00. санитарный день: последняя пт месяца</t>
  </si>
  <si>
    <t>Библиотека, пос. Сельцо</t>
  </si>
  <si>
    <t>Ленинградская область</t>
  </si>
  <si>
    <t>Волосовский муниципальный район</t>
  </si>
  <si>
    <t>пос. Сельцо</t>
  </si>
  <si>
    <t>посёлок Сельцо, 1а</t>
  </si>
  <si>
    <t>7 (81373) 5‒22‒65</t>
  </si>
  <si>
    <t>dkselco@mail.ru</t>
  </si>
  <si>
    <t>http://dkselco.ru</t>
  </si>
  <si>
    <t>https://vk.com/dkselco</t>
  </si>
  <si>
    <t>Санкт-Петербург</t>
  </si>
  <si>
    <t>Кирова, 5</t>
  </si>
  <si>
    <t>Невский район</t>
  </si>
  <si>
    <t>FotKAprint.ru, копицентр</t>
  </si>
  <si>
    <t>проспект Большевиков, 25</t>
  </si>
  <si>
    <t>7 (812) 701‒00‒27, 7‒911‒208‒96‒99</t>
  </si>
  <si>
    <t>zakaz@fotkaprint.ru</t>
  </si>
  <si>
    <t>http://fotkaprint.ru</t>
  </si>
  <si>
    <t>Бытовые услуги, Издательское дело / Полиграфия, Книги / Канцелярия, Наружная реклама, Рекламные услуги, Ритуальные услуги, Художественные изделия / материалы, Юридические услуги</t>
  </si>
  <si>
    <t>Багетные мастерские, Дизайн рекламы, Изготовление печатей / штампов, Изготовление рекламных конструкций, Канцелярские товары / Учебные принадлежности, Копировальные услуги, Нанесение изображений на сувениры, Оперативная полиграфия, Офсетная печать, Памятники / Надгробия, Плоттерная резка, Полиграфические услуги, Предпечатная подготовка, Прямая цифровая печать, Термотрансфер, Фото на документы, Фотоцентры, Широкоформатная печать</t>
  </si>
  <si>
    <t>https://instagram.com/fotoprintonline</t>
  </si>
  <si>
    <t>https://vk.com/fotoprint_online</t>
  </si>
  <si>
    <t>https://twitter.com/fotoprintonline</t>
  </si>
  <si>
    <t>59.902884</t>
  </si>
  <si>
    <t>30.484896</t>
  </si>
  <si>
    <t>Ежедневно с 10:30 до 19:00</t>
  </si>
  <si>
    <t>Липецкая область</t>
  </si>
  <si>
    <t>Добровский район</t>
  </si>
  <si>
    <t>с. Доброе</t>
  </si>
  <si>
    <t>Добровская централизованная библиотечная система</t>
  </si>
  <si>
    <t>Интернациональная улица, 24</t>
  </si>
  <si>
    <t>7 (47463) 2‒14‒93</t>
  </si>
  <si>
    <t>dobroebibl@mail.ru</t>
  </si>
  <si>
    <t>Магаданская область</t>
  </si>
  <si>
    <t>Магадан городской округ</t>
  </si>
  <si>
    <t>Магадан</t>
  </si>
  <si>
    <t>Магаданский областной театр кукол</t>
  </si>
  <si>
    <t>Парковая, 20 к1</t>
  </si>
  <si>
    <t>7 (4132) 62‒30‒68</t>
  </si>
  <si>
    <t>theatrekukol@mail.ru</t>
  </si>
  <si>
    <t>Пн: c 09:00-13:00, Вт: c 09:00-13:00, Ср: c 09:00-13:00, Чт: c 09:00-13:00, Пт: c 09:00-13:00, Сб: c 10:00-13:00, Вс: c 10:00-13:00</t>
  </si>
  <si>
    <t>Московская область</t>
  </si>
  <si>
    <t>Балашиха городской округ</t>
  </si>
  <si>
    <t>Балашиха</t>
  </si>
  <si>
    <t>Балашихинская картинная галерея</t>
  </si>
  <si>
    <t>7 (495) 521‒12‒21</t>
  </si>
  <si>
    <t>al.galereya@yandex.ru, bal.galereya@yandex.ru</t>
  </si>
  <si>
    <t>http://balgalereya.ucoz.ru</t>
  </si>
  <si>
    <t>Пн: выходной, Вт: c 10:00-19:00, Ср: c 10:00-19:00, Чт: c 11:00-20:00, Пт: c 10:00-19:00, Сб: c 10:00-19:00, Вс: c 12:00-18:00. зимний период: вт-сб 10:00-19:00; вс 12:00-18:00</t>
  </si>
  <si>
    <t>Школьная, 53</t>
  </si>
  <si>
    <t>Пн: c 10:00-18:00, Вт: c 10:00-18:00, Ср: c 10:00-18:00, Чт: c 10:00-18:00, Пт: c 10:00-18:00, Сб: выходной, Вс: c 10:00-17:00. санитарный день: последняя ср месяца</t>
  </si>
  <si>
    <t>Пн: выходной, Вт: c 09:00-18:00, Ср: c 09:00-18:00, Чт: c 09:00-18:00, Пт: c 09:00-18:00, Сб: c 09:00-17:00, Вс: выходной. санитарный день: последняя пт месяца</t>
  </si>
  <si>
    <t>Спортивная, 9</t>
  </si>
  <si>
    <t>Ленинская, 9</t>
  </si>
  <si>
    <t>Ленина, 19</t>
  </si>
  <si>
    <t>Капитал Голд, центр скупки золота и ювелирных изделий</t>
  </si>
  <si>
    <t>Басманный район</t>
  </si>
  <si>
    <t>Мясницкая, 30 ст1</t>
  </si>
  <si>
    <t>7 (495) 921‒58‒33</t>
  </si>
  <si>
    <t>info@capital-gold.ru</t>
  </si>
  <si>
    <t>http://capital-gold.ru</t>
  </si>
  <si>
    <t>viber://contact/?number=79859215833</t>
  </si>
  <si>
    <t>https://t.me/capitalgoldru</t>
  </si>
  <si>
    <t>55.765446</t>
  </si>
  <si>
    <t>37.638621</t>
  </si>
  <si>
    <t>Ленина, 7</t>
  </si>
  <si>
    <t>Мурманская область</t>
  </si>
  <si>
    <t>Апатиты городской округ</t>
  </si>
  <si>
    <t>Апатиты</t>
  </si>
  <si>
    <t>7 (81555) 6‒19‒90</t>
  </si>
  <si>
    <t>hram_apatity@yahoo.com</t>
  </si>
  <si>
    <t>http://nmir-apatity.ortox.ru</t>
  </si>
  <si>
    <t>https://vk.com/club128647777</t>
  </si>
  <si>
    <t>Ненецкий автономный округ</t>
  </si>
  <si>
    <t>Нарьян-Марская Епархия</t>
  </si>
  <si>
    <t>Нарьян-Мар городской округ</t>
  </si>
  <si>
    <t>Нарьян-Мар</t>
  </si>
  <si>
    <t>7 (81853) 4‒12‒83</t>
  </si>
  <si>
    <t>orthodox-arctica@yandex.ru</t>
  </si>
  <si>
    <t>http://www.orthodox-arctica.ru</t>
  </si>
  <si>
    <t>Библиотека-музей истории микрорайона №11 им. И.П. Склярова, Централизованная библиотечная система г. Арзамаса</t>
  </si>
  <si>
    <t>Нижегородская область</t>
  </si>
  <si>
    <t>Арзамас городской округ</t>
  </si>
  <si>
    <t>Арзамас</t>
  </si>
  <si>
    <t>11-й микрорайон, 22</t>
  </si>
  <si>
    <t>7 (83147) 2‒60‒39</t>
  </si>
  <si>
    <t>arz-metodist@yandex.ru, biblio.aksay@yandex.ru, meuzeysklyarova@gmail.com, noreply@blogger.com, yo-zhik64@mail.ru</t>
  </si>
  <si>
    <t>http://odinnadz.blogspot.ru</t>
  </si>
  <si>
    <t>Пн: c 10:00-14:00, Вт: c 10:00-14:00, Ср: c 10:00-14:00, Чт: c 10:00-14:00, Пт: c 10:00-14:00, Сб: выходной, Вс: c 10:00-17:00. санитарный день: последний чт месяца</t>
  </si>
  <si>
    <t>Новгородская область</t>
  </si>
  <si>
    <t>Великий Новгород городской округ</t>
  </si>
  <si>
    <t>Великий Новгород</t>
  </si>
  <si>
    <t>Колмовская библиотека</t>
  </si>
  <si>
    <t>Павла Левитта, 3</t>
  </si>
  <si>
    <t>7 (8162) 62‒80‒60</t>
  </si>
  <si>
    <t>abonement_cgb@mail.ru, citylib@yandex.ru, libkompl@yandex.ru</t>
  </si>
  <si>
    <t>http://www.biblionika.info</t>
  </si>
  <si>
    <t>Пн: c 10:00-19:00, Вт: c 10:00-19:00, Ср: c 10:00-19:00, Чт: c 10:00-19:00, Пт: выходной, Сб: выходной, Вс: c 10:00-19:00. санитарный день: 29 число месяца</t>
  </si>
  <si>
    <t>https://facebook.com/biblionikalib</t>
  </si>
  <si>
    <t>https://vk.com/biblionika</t>
  </si>
  <si>
    <t>https://youtube.com/user/Biblionika</t>
  </si>
  <si>
    <t>Бердский историко-художественный музей</t>
  </si>
  <si>
    <t>Новосибирская область</t>
  </si>
  <si>
    <t>Бердск городской округ</t>
  </si>
  <si>
    <t>Бердск</t>
  </si>
  <si>
    <t>7 (38341) 5‒31‒55, 7 (38341) 5‒31‒77, 7 (38341) 5‒33‒66</t>
  </si>
  <si>
    <t>muz970@mail.ru</t>
  </si>
  <si>
    <t>http://xn--80abjcbjpll9bmq.xn--p1ai</t>
  </si>
  <si>
    <t>Пн: выходной, Вт: c 10:00-18:00, Ср: c 10:00-18:00, Чт: c 10:00-18:00, Пт: c 10:00-18:00, Сб: c 10:00-16:00, Вс: выходной. зимний период: пн выходной; вт-пт 10:00-18:00; сб-вс 10:00-16:00</t>
  </si>
  <si>
    <t>https://facebook.com/cgjhnbdyfz11</t>
  </si>
  <si>
    <t>https://vk.com/mberdska</t>
  </si>
  <si>
    <t>Омская область</t>
  </si>
  <si>
    <t>Омск городской округ</t>
  </si>
  <si>
    <t>Омск</t>
  </si>
  <si>
    <t>Бланком, типография</t>
  </si>
  <si>
    <t>проспект Карла Маркса, 20</t>
  </si>
  <si>
    <t>7 (3812) 407‒107, 7 (3812) 48‒08‒87, 7 (3812) 48‒77‒99</t>
  </si>
  <si>
    <t>blancom@bk.ru, blankom@bk.ru, solvent@blancom.ru, stayer98@mail.ru, zakaz@blancom.ru</t>
  </si>
  <si>
    <t>http://www.blancom.ru</t>
  </si>
  <si>
    <t>Дизайн рекламы, Изготовление печатей / штампов, Изготовление рекламных конструкций, Копировальные услуги, Нанесение изображений на сувениры, Оперативная полиграфия, Плоттерная резка, Полиграфические услуги, Послепечатная обработка, Прямая цифровая печать, Рекламные агентства полного цикла, Световая реклама, Тампопечать, Художественные мастерские, Широкоформатная печать</t>
  </si>
  <si>
    <t>https://instagram.com/blancom_omsk</t>
  </si>
  <si>
    <t>https://vk.com/blancom</t>
  </si>
  <si>
    <t>Оренбургская область</t>
  </si>
  <si>
    <t>Галерея Марины Плющиковой</t>
  </si>
  <si>
    <t>Оренбург городской округ</t>
  </si>
  <si>
    <t>Оренбург</t>
  </si>
  <si>
    <t>Донецкая, 4/2</t>
  </si>
  <si>
    <t>7‒961‒934‒89‒61</t>
  </si>
  <si>
    <t>bro_ripper@mail.ru, noreply@blogger.com</t>
  </si>
  <si>
    <t>http://gallery56mp.blogspot.ru</t>
  </si>
  <si>
    <t>Пн: c 17:00-19:00, Вт: выходной, Ср: c 17:00-19:00, Чт: выходной, Пт: c 17:00-19:00, Сб: c 11:00-15:00, Вс: выходной</t>
  </si>
  <si>
    <t>https://vk.com/id289167758</t>
  </si>
  <si>
    <t>Промышленный район</t>
  </si>
  <si>
    <t>Орловская область</t>
  </si>
  <si>
    <t>Мценский городской краеведческий музей им. Г.Ф. Соловьева</t>
  </si>
  <si>
    <t>Мценск городской округ</t>
  </si>
  <si>
    <t>Мценск</t>
  </si>
  <si>
    <t>улица Тургенева, 104</t>
  </si>
  <si>
    <t>7 (48646) 2‒50‒49</t>
  </si>
  <si>
    <t>mts_muz@mail.ru, test@test.ru</t>
  </si>
  <si>
    <t>http://mkm.mya5.ru</t>
  </si>
  <si>
    <t>Пензенская область</t>
  </si>
  <si>
    <t>Межпоселенческая центральная районная библиотека Бессоновского района</t>
  </si>
  <si>
    <t>Бессоновский район</t>
  </si>
  <si>
    <t>с. Бессоновка</t>
  </si>
  <si>
    <t>Комсомольская, 1Б/2</t>
  </si>
  <si>
    <t>7 (84140) 2‒62‒16</t>
  </si>
  <si>
    <t>bess.biblioteka.2014@yandex.ru, ess.biblioteka.2014@yandex.ru</t>
  </si>
  <si>
    <t>http://bess.liblermont.ru, http://mcrb-bessonovka.penz.muzkult.ru</t>
  </si>
  <si>
    <t>Пн: выходной, Вт: c 08:00-18:00, Ср: c 08:00-18:00, Чт: c 08:00-18:00, Пт: c 08:00-18:00, Сб: c 08:00-18:00, Вс: c 08:00-18:00. санитарный день: последняя пт месяца</t>
  </si>
  <si>
    <t>Пермский край</t>
  </si>
  <si>
    <t>Березники городской округ</t>
  </si>
  <si>
    <t>Березники</t>
  </si>
  <si>
    <t>Советский проспект, 18</t>
  </si>
  <si>
    <t>7 (3424) 26‒39‒19</t>
  </si>
  <si>
    <t>berlib.cbc@yandex.ru, berlib.kdi@yandex.ru, bibliocemja3@yandex.ru, koboabe007@yandex.ru, libdet@list.ru</t>
  </si>
  <si>
    <t>http://berlib.ru</t>
  </si>
  <si>
    <t>Пн: c 11:00-18:00, Вт: c 11:00-18:00, Ср: c 11:00-18:00, Чт: c 11:00-18:00, Пт: c 11:00-17:00, Сб: выходной, Вс: выходной. санитарный день: последний рабочий день месяца</t>
  </si>
  <si>
    <t>https://facebook.com/groups/497124733801521</t>
  </si>
  <si>
    <t>https://vk.com/berlib</t>
  </si>
  <si>
    <t>https://ok.ru/group/52215017898226</t>
  </si>
  <si>
    <t>Приморский край</t>
  </si>
  <si>
    <t>Артёмовский городской округ</t>
  </si>
  <si>
    <t>Артем</t>
  </si>
  <si>
    <t>улица Дзержинского, 12</t>
  </si>
  <si>
    <t>7 (42337) 4‒32‒93, 7 (42337) 4‒74‒72</t>
  </si>
  <si>
    <t>mykcbs@gmail.com</t>
  </si>
  <si>
    <t>http://cbs-artem.vl.muzkult.ru</t>
  </si>
  <si>
    <t>Пн: выходной, Вт: c 10:00-19:00, Ср: c 10:00-19:00, Чт: c 10:00-19:00, Пт: c 10:00-19:00, Сб: c 10:00-22:00, Вс: выходной. санитарный день: последний день месяца; методический день: последний чт месяца</t>
  </si>
  <si>
    <t>Псковская область</t>
  </si>
  <si>
    <t>Изборск, историко-архитектурный и природно-ландшафтный музей-заповедник</t>
  </si>
  <si>
    <t>Печорский район</t>
  </si>
  <si>
    <t>д. Изборск</t>
  </si>
  <si>
    <t>Печорская улица, 41а</t>
  </si>
  <si>
    <t>7 (81148) 9‒66‒02, 7 (81148) 9‒66‒96</t>
  </si>
  <si>
    <t>izborsk@yandex.ru</t>
  </si>
  <si>
    <t>http://www.museum-izborsk.ru</t>
  </si>
  <si>
    <t>https://instagram.com/izborskmuseum</t>
  </si>
  <si>
    <t>https://vk.com/izborsk_museum</t>
  </si>
  <si>
    <t>Центр район</t>
  </si>
  <si>
    <t>Республика Адыгея</t>
  </si>
  <si>
    <t>Майкоп городской округ</t>
  </si>
  <si>
    <t>Майкоп</t>
  </si>
  <si>
    <t>Кирпичная 2-я, 4</t>
  </si>
  <si>
    <t>7 (8772) 54‒96‒58</t>
  </si>
  <si>
    <t>csistema@mail.ru</t>
  </si>
  <si>
    <t>http://cbsmp.ru</t>
  </si>
  <si>
    <t>Цвет, производственно-торговое предприятие</t>
  </si>
  <si>
    <t>Республика Алтай</t>
  </si>
  <si>
    <t>Горно-Алтайск городской округ</t>
  </si>
  <si>
    <t>Горно-Алтайск</t>
  </si>
  <si>
    <t>проспект Коммунистический, 101</t>
  </si>
  <si>
    <t>7 (38822) 2‒43‒93</t>
  </si>
  <si>
    <t>7‒903‒074‒86‒66</t>
  </si>
  <si>
    <t>galactica9@mail.ru</t>
  </si>
  <si>
    <t>http://www.cvetptp.ru</t>
  </si>
  <si>
    <t>Материалы для производства мебели, Мебель, Предметы интерьера / экстерьера, Художественные изделия / материалы</t>
  </si>
  <si>
    <t>Жалюзи, Изготовление мебели под заказ, Мебель для кухни, Мебельная фурнитура, Офисная мебель, Художественные товары</t>
  </si>
  <si>
    <t>Ежедневно с 09:00 до 20:00. зимний период: пн-вс 9:00-19:00</t>
  </si>
  <si>
    <t>Республика Башкортостан</t>
  </si>
  <si>
    <t>Темясовский историко-краеведческий музей</t>
  </si>
  <si>
    <t>Баймакский район</t>
  </si>
  <si>
    <t>с. Темясово</t>
  </si>
  <si>
    <t>улица Искужина, 2Б</t>
  </si>
  <si>
    <t>7 (34751) 4‒87‒81</t>
  </si>
  <si>
    <t>mkrb@bashkortostan.ru, nmrb@yandex.ru</t>
  </si>
  <si>
    <t>http://museumrb.ru</t>
  </si>
  <si>
    <t>Республика Бурятия</t>
  </si>
  <si>
    <t>Баргузинский район</t>
  </si>
  <si>
    <t>пгт Усть-Баргузин</t>
  </si>
  <si>
    <t>Радуга Самоцветов, частный историко-минералогический музей</t>
  </si>
  <si>
    <t>Советская улица, 44а</t>
  </si>
  <si>
    <t>7‒914‒901‒23‒61, 7‒924‒633‒14‒47</t>
  </si>
  <si>
    <t>zlatovlaska_ua@mail.ru</t>
  </si>
  <si>
    <t>+79149012361, +79246331447</t>
  </si>
  <si>
    <t>https://vk.com/radugasamotsvetov</t>
  </si>
  <si>
    <t>Республика Дагестан</t>
  </si>
  <si>
    <t>Буйнакск городской округ</t>
  </si>
  <si>
    <t>Буйнакск</t>
  </si>
  <si>
    <t>Джума-мечеть им. Абдул-Джалиля</t>
  </si>
  <si>
    <t>Имама Шамиля, 45</t>
  </si>
  <si>
    <t>masjid-shura@mail.ru</t>
  </si>
  <si>
    <t>Ежедневно с 04:00 до 22:00</t>
  </si>
  <si>
    <t>Республика Калмыкия</t>
  </si>
  <si>
    <t>Элиста городской округ</t>
  </si>
  <si>
    <t>Элиста</t>
  </si>
  <si>
    <t>Илишкина, 3</t>
  </si>
  <si>
    <t>7 (84722) 3‒32‒13</t>
  </si>
  <si>
    <t>elista_tsgb@mail.ru</t>
  </si>
  <si>
    <t>Республика Карелия</t>
  </si>
  <si>
    <t>Vыход, медиа-центр</t>
  </si>
  <si>
    <t>Петрозаводский городской округ</t>
  </si>
  <si>
    <t>Петрозаводск</t>
  </si>
  <si>
    <t>проспект Карла Маркса, 14</t>
  </si>
  <si>
    <t>7 (8142) 55‒95‒00, 7 (8142) 76‒14‒41</t>
  </si>
  <si>
    <t>exit@museums.karelia.ru</t>
  </si>
  <si>
    <t>https://facebook.com/mediacentervyhod</t>
  </si>
  <si>
    <t>https://instagram.com/center_vykhod</t>
  </si>
  <si>
    <t>https://vk.com/mediacenter_vyhod</t>
  </si>
  <si>
    <t>https://youtube.com/user/MediaCenterExit/featured</t>
  </si>
  <si>
    <t>Республика Коми</t>
  </si>
  <si>
    <t>Сосногорск муниципальный район</t>
  </si>
  <si>
    <t>Сосногорск</t>
  </si>
  <si>
    <t>Историко-краеведческий мемориальный музей</t>
  </si>
  <si>
    <t>7 (82149) 5‒46‒02</t>
  </si>
  <si>
    <t>museumsosn@mail.ru</t>
  </si>
  <si>
    <t>http://museum-sosnogorsk.ru</t>
  </si>
  <si>
    <t>https://vk.com/club52810495</t>
  </si>
  <si>
    <t>Республика Крым</t>
  </si>
  <si>
    <t>Евпатория городской округ</t>
  </si>
  <si>
    <t>Евпатория</t>
  </si>
  <si>
    <t>Золотой дракон, магазин подарков и сувениров</t>
  </si>
  <si>
    <t>Дмитрия Ульянова, 13 ст3</t>
  </si>
  <si>
    <t>7‒978‒794‒04‒20</t>
  </si>
  <si>
    <t>theprotector@mail.ru</t>
  </si>
  <si>
    <t>http://xn--80aafggrdl7ahchih2a5s.xn--p1ai</t>
  </si>
  <si>
    <t>Красота / Здоровье, Одежда / Аксессуары, Спецмагазины, Художественные изделия / материалы</t>
  </si>
  <si>
    <t>Бижутерия, Косметика ручной работы, Сувениры, Художественные товары</t>
  </si>
  <si>
    <t>https://instagram.com/goldendragongifts</t>
  </si>
  <si>
    <t>https://vk.com/goldendragongifts</t>
  </si>
  <si>
    <t>Республика Марий Эл</t>
  </si>
  <si>
    <t>Волжск городской округ</t>
  </si>
  <si>
    <t>Волжск</t>
  </si>
  <si>
    <t>Щербакова, 20</t>
  </si>
  <si>
    <t>7 (83631) 4‒79‒61</t>
  </si>
  <si>
    <t>informsreda@yandex.ru</t>
  </si>
  <si>
    <t>http://mari-el.gov.ru/gorvol/vlibrary/pages/main.aspx</t>
  </si>
  <si>
    <t>Пн: c 10:00-18:00, Вт: c 10:00-18:00, Ср: c 10:00-18:00, Чт: c 10:00-18:00, Пт: c 10:00-18:00, Сб: выходной, Вс: c 10:00-16:00. санитарный день: последний день месяца; летний период: пн-пт 10:00-18:00; вс выходной</t>
  </si>
  <si>
    <t>Волжский район</t>
  </si>
  <si>
    <t>Республика Мордовия</t>
  </si>
  <si>
    <t>Кочкуровский район</t>
  </si>
  <si>
    <t>с. Кочкурово</t>
  </si>
  <si>
    <t>Церковь Рождества Христова, с. Кочкурово</t>
  </si>
  <si>
    <t>spdu@rambler.ru</t>
  </si>
  <si>
    <t>https://vk.com/club35893294</t>
  </si>
  <si>
    <t>Республика Саха (Якутия)</t>
  </si>
  <si>
    <t>Амгинский район</t>
  </si>
  <si>
    <t>с. Амга</t>
  </si>
  <si>
    <t>Амгинская центральная библиотека им. К. Урастырова</t>
  </si>
  <si>
    <t>7 (41142) 41‒546, 7 (41142) 41‒677</t>
  </si>
  <si>
    <t>amglib10@gmail.com</t>
  </si>
  <si>
    <t>http://amgabiblioteka.ru</t>
  </si>
  <si>
    <t>Пн: c 09:00-13:00, Вт: c 09:00-13:00, Ср: c 09:00-13:00, Чт: c 09:00-13:00, Пт: c 09:00-13:00, Сб: c 10:00-13:00, Вс: выходной. летний период: пн-пт 9:00-17:00, перерыв: 13:00-14:00; сб-вс выходной</t>
  </si>
  <si>
    <t>https://instagram.com/amga_biblioteka</t>
  </si>
  <si>
    <t>Республика Северная Осетия — Алания</t>
  </si>
  <si>
    <t>Владикавказ городской округ</t>
  </si>
  <si>
    <t>Владикавказ</t>
  </si>
  <si>
    <t>Оранжевое Солнце, магазин</t>
  </si>
  <si>
    <t>Иристонский район</t>
  </si>
  <si>
    <t>Бутырина, 14</t>
  </si>
  <si>
    <t>7 (8672) 54‒95‒54</t>
  </si>
  <si>
    <t>info@advantshop.ru, info@kanctovarish.ru</t>
  </si>
  <si>
    <t>http://kanctovarish.ru</t>
  </si>
  <si>
    <t>Республика Татарстан</t>
  </si>
  <si>
    <t>Альметьевский район</t>
  </si>
  <si>
    <t>Альметьевск</t>
  </si>
  <si>
    <t>Альметьевский татарский государственный драматический театр</t>
  </si>
  <si>
    <t>7 (8553) 45‒46‒06, 7 (8553) 45‒46‒40</t>
  </si>
  <si>
    <t>dramteatr-52@mail.ru</t>
  </si>
  <si>
    <t>http://almetteatr.ru</t>
  </si>
  <si>
    <t>https://instagram.com/almet_teatr</t>
  </si>
  <si>
    <t>Тувинский государственный театр кукол</t>
  </si>
  <si>
    <t>Республика Тыва</t>
  </si>
  <si>
    <t>Кызыл городской округ</t>
  </si>
  <si>
    <t>Кызыл</t>
  </si>
  <si>
    <t>Дружбы, 170</t>
  </si>
  <si>
    <t>puppets17@yandex.ru</t>
  </si>
  <si>
    <t>http://www.puppets17.ru</t>
  </si>
  <si>
    <t>Республика Хакасия</t>
  </si>
  <si>
    <t>Абакан городской округ</t>
  </si>
  <si>
    <t>Абакан</t>
  </si>
  <si>
    <t>Богдана Хмельницкого, 156</t>
  </si>
  <si>
    <t>7 (3902) 22‒47‒16</t>
  </si>
  <si>
    <t>lib-abakan@r-19.ru</t>
  </si>
  <si>
    <t>http://xn--90a6an.xn--80aaac0ct.xn--p1ai</t>
  </si>
  <si>
    <t>https://ok.ru/profile/581669605038</t>
  </si>
  <si>
    <t>Ростовская область</t>
  </si>
  <si>
    <t>Азов городской округ</t>
  </si>
  <si>
    <t>Азов</t>
  </si>
  <si>
    <t>Центральная библиотека им. Н.К. Крупской</t>
  </si>
  <si>
    <t>Петровский бульвар, 20</t>
  </si>
  <si>
    <t>7 (86342) 4‒06‒15, 7 (86342) 4‒49‒43</t>
  </si>
  <si>
    <t>avasilev_81@mail.ru</t>
  </si>
  <si>
    <t>http://azovlib.ru, http://kids.azovlib.ru</t>
  </si>
  <si>
    <t>https://facebook.com/userbookace</t>
  </si>
  <si>
    <t>https://vk.com/id250779512</t>
  </si>
  <si>
    <t>Рязанская область</t>
  </si>
  <si>
    <t>Центральная библиотека г. Рыбное</t>
  </si>
  <si>
    <t>Рыбновский район</t>
  </si>
  <si>
    <t>Рыбное</t>
  </si>
  <si>
    <t>Советской Армии, 2</t>
  </si>
  <si>
    <t>7 (49137) 5‒02‒16, 7 (49137) 5‒28‒22</t>
  </si>
  <si>
    <t>doroz@mail.ru</t>
  </si>
  <si>
    <t>http://central-library.rzn.muzkult.ru</t>
  </si>
  <si>
    <t>https://vk.com/club194107826</t>
  </si>
  <si>
    <t>Самарская область</t>
  </si>
  <si>
    <t>Православный храм в честь Святителя Николая Чудотворца</t>
  </si>
  <si>
    <t>пгт Рощинский</t>
  </si>
  <si>
    <t>Рощинский посёлок, 26Б</t>
  </si>
  <si>
    <t>7‒927‒612‒03‒83</t>
  </si>
  <si>
    <t>eparhia@inbox.ru, eparxiabux@mail.ru, se.1851@yandex.ru, skladu-eparhia@yandex.ru, skladv-eparhia@yandex.ru</t>
  </si>
  <si>
    <t>http://samepar.ru/hramy/khramy/khram-v-chest-svyatitelya-nikolaya-chudotvortsa-g-samara/</t>
  </si>
  <si>
    <t>https://vk.com/club33342286</t>
  </si>
  <si>
    <t>Саратовская область</t>
  </si>
  <si>
    <t>Балаковский район</t>
  </si>
  <si>
    <t>Балаково</t>
  </si>
  <si>
    <t>Межпоселенческая центральная библиотека Балаковского муниципального района</t>
  </si>
  <si>
    <t>7 (8453) 44‒16‒25, 7 (8453) 44‒17‒25, 7 (8453) 44‒46‒63</t>
  </si>
  <si>
    <t>admin@admin.ru</t>
  </si>
  <si>
    <t>http://ballib.ru</t>
  </si>
  <si>
    <t>Пн: c 11:30-19:00, Вт: c 11:30-19:00, Ср: c 11:30-19:00, Чт: c 11:30-19:00, Пт: c 11:30-19:00, Сб: выходной, Вс: c 11:30-19:00</t>
  </si>
  <si>
    <t>https://instagram.com/biblioteka_na_lenina</t>
  </si>
  <si>
    <t>https://vk.com/central_library</t>
  </si>
  <si>
    <t>https://ok.ru/mcb.bmr</t>
  </si>
  <si>
    <t>Сахалинская область</t>
  </si>
  <si>
    <t>Анивский городской округ</t>
  </si>
  <si>
    <t>Центральная библиотека имени П.Н. Ромахина, г. Анива</t>
  </si>
  <si>
    <t>Анива</t>
  </si>
  <si>
    <t>Первомайская, 10</t>
  </si>
  <si>
    <t>7 (42441) 4‒03‒84, 7 (42441) 4‒12‒84</t>
  </si>
  <si>
    <t>cer-aniva@yandex.ru</t>
  </si>
  <si>
    <t>http://anivalib.ru</t>
  </si>
  <si>
    <t>Пн: c 10:00-17:00, Вт: c 10:00-18:00, Ср: c 10:00-18:00, Чт: c 10:00-18:00, Пт: c 10:00-18:00, Сб: c 10:00-17:00, Вс: выходной. июнь-август: пн, сб 10:00-17:00; вт-пт 10:00-18:00, перерыв: 13:00-14:00</t>
  </si>
  <si>
    <t>Центральная библиотечная система</t>
  </si>
  <si>
    <t>Свердловская область</t>
  </si>
  <si>
    <t>Арамильская центральная городская библиотека</t>
  </si>
  <si>
    <t>Арамильский городской округ</t>
  </si>
  <si>
    <t>Арамиль</t>
  </si>
  <si>
    <t>Ленина, 2г</t>
  </si>
  <si>
    <t>7 (34374) 3‒06‒58</t>
  </si>
  <si>
    <t>arambibl@yandex.ru</t>
  </si>
  <si>
    <t>Пн: c 10:00-18:00, Вт: c 11:00-19:00, Ср: c 10:00-18:00, Чт: c 11:00-19:00, Пт: c 10:00-18:00, Сб: выходной, Вс: выходной. санитарный день: последний рабочий день месяца; сентябрь-май: пн, ср, пт 10:00-18:00; вт, чт 11:00-19:00; вс 10:00-14:00</t>
  </si>
  <si>
    <t>Смоленская область</t>
  </si>
  <si>
    <t>Арете-Дизайн, торгово-производственная компания</t>
  </si>
  <si>
    <t>Смоленск городской округ</t>
  </si>
  <si>
    <t>Смоленск</t>
  </si>
  <si>
    <t>25 Сентября, 30а</t>
  </si>
  <si>
    <t>7 (4812) 35‒76‒73, 7 (4812) 40‒66‒27, 7 (4812) 63‒02‒99, 7‒920‒303‒29‒31</t>
  </si>
  <si>
    <t>7‒920‒303‒29‒31</t>
  </si>
  <si>
    <t>ivan@mail.ru</t>
  </si>
  <si>
    <t>http://aretesm.ru</t>
  </si>
  <si>
    <t>Изготовление мебели под заказ, Мягкая мебель, Ремонт / реставрация мебели, Художественные мастерские</t>
  </si>
  <si>
    <t>Ставропольский край</t>
  </si>
  <si>
    <t>Георгиевская централизованная библиотечная система</t>
  </si>
  <si>
    <t>Георгиевский городской округ</t>
  </si>
  <si>
    <t>Георгиевск</t>
  </si>
  <si>
    <t>улица Ленина, 129</t>
  </si>
  <si>
    <t>7 (87951) 2‒58‒11</t>
  </si>
  <si>
    <t>olga_petuhova@nizhpharm.ru</t>
  </si>
  <si>
    <t>http://biblioteka-geo.ru</t>
  </si>
  <si>
    <t>Пн: c 09:00-12:30, Вт: c 09:00-12:30, Ср: c 09:00-12:30, Чт: c 09:00-12:30, Пт: c 09:00-12:30, Сб: c 09:00-12:30, Вс: выходной. санитарный день: последний рабочий день месяца</t>
  </si>
  <si>
    <t>https://vk.com/id538702392</t>
  </si>
  <si>
    <t>https://ok.ru/profile/568671180736</t>
  </si>
  <si>
    <t>Тамбовская область</t>
  </si>
  <si>
    <t>Музейный историко-просветительный образовательный комплекс г. Котовска</t>
  </si>
  <si>
    <t>Котовск городской округ</t>
  </si>
  <si>
    <t>Котовск</t>
  </si>
  <si>
    <t>7 (47541) 4‒49‒22</t>
  </si>
  <si>
    <t>museum.kotovsk@mail.ru</t>
  </si>
  <si>
    <t>http://museum-kotovsk.tmb.muzkult.ru</t>
  </si>
  <si>
    <t>Пн: c 08:30-17:30, Вт: c 08:30-17:30, Ср: c 08:30-17:30, Чт: c 09:00-20:00, Пт: c 08:30-17:30, Сб: c 10:00-17:30, Вс: выходной</t>
  </si>
  <si>
    <t>https://vk.com/mbykmipok</t>
  </si>
  <si>
    <t>https://ok.ru/mbukmuzey</t>
  </si>
  <si>
    <t>Тверская область</t>
  </si>
  <si>
    <t>Музей Калининского фронта</t>
  </si>
  <si>
    <t>нп. Эммаусская Школа-Интернат</t>
  </si>
  <si>
    <t>Эммаусская Школа-Интернат, 1а</t>
  </si>
  <si>
    <t>7 (4822) 37‒86‒77, 7 (4822) 39‒26‒14</t>
  </si>
  <si>
    <t>priemnaya@tvermuzeum.ru</t>
  </si>
  <si>
    <t>http://tvermuzeum.ru</t>
  </si>
  <si>
    <t>Пн: выходной, Вт: выходной, Ср: c 11:00-16:30, Чт: c 11:00-16:30, Пт: c 11:00-16:30, Сб: c 11:00-16:30, Вс: c 11:00-16:30</t>
  </si>
  <si>
    <t>https://facebook.com/tvermuzeum</t>
  </si>
  <si>
    <t>https://instagram.com/tvermuzeum</t>
  </si>
  <si>
    <t>https://ok.ru/group/tvermuzeum</t>
  </si>
  <si>
    <t>https://twitter.com/tvermuzeum</t>
  </si>
  <si>
    <t>Томская область</t>
  </si>
  <si>
    <t>Северский музыкальный театр</t>
  </si>
  <si>
    <t>ЗАТО Северск городской округ</t>
  </si>
  <si>
    <t>Северск</t>
  </si>
  <si>
    <t>Коммунистический проспект, 119</t>
  </si>
  <si>
    <t>7 (3823) 52‒85‒22, 7 (3823) 52‒96‒07</t>
  </si>
  <si>
    <t>admin@website.ru, smt_info@inbox.ru</t>
  </si>
  <si>
    <t>http://smteatr.ru</t>
  </si>
  <si>
    <t>https://facebook.com/severskmusteatr</t>
  </si>
  <si>
    <t>https://instagram.com/smt_seversk</t>
  </si>
  <si>
    <t>https://vk.com/smteatr</t>
  </si>
  <si>
    <t>https://ok.ru/smteatr</t>
  </si>
  <si>
    <t>Тульская область</t>
  </si>
  <si>
    <t>Веневский район</t>
  </si>
  <si>
    <t>пгт Грицовский</t>
  </si>
  <si>
    <t>venev-blagochin@bk.ru</t>
  </si>
  <si>
    <t>http://venev-blagochin.ru</t>
  </si>
  <si>
    <t>ЗАВОДОУКОВСКИЙ КРАЕВЕДЧЕСКИЙ МУЗЕЙ ЗАВОДОУКОВСКОГО ГОРОДСКОГО ОКРУГА</t>
  </si>
  <si>
    <t>Тюменская область</t>
  </si>
  <si>
    <t>Заводоуковский городской округ</t>
  </si>
  <si>
    <t>Заводоуковск</t>
  </si>
  <si>
    <t>Вокзальная, 44</t>
  </si>
  <si>
    <t>7 (34542) 2‒26‒40, 7 (34542) 2‒26‒66</t>
  </si>
  <si>
    <t>zvd-museum@mail.ru</t>
  </si>
  <si>
    <t>http://zkm-nasledie.ru, http://zvd-museum.ru</t>
  </si>
  <si>
    <t>https://instagram.com/zvdmuseum</t>
  </si>
  <si>
    <t>https://vk.com/id439326367</t>
  </si>
  <si>
    <t>Удмуртская Республика</t>
  </si>
  <si>
    <t>Музей-усадьба П.И. Чайковского, мемориально-архитектурный комплекс</t>
  </si>
  <si>
    <t>Воткинск городской округ</t>
  </si>
  <si>
    <t>Воткинск</t>
  </si>
  <si>
    <t>улица Чайковского, 119</t>
  </si>
  <si>
    <t>diana.v.melnikova@yandex.ru, mincult_ur@mail.ru, priemnaya@tchaikovskyhome.udmr.ru, votusadba@rambler.ru</t>
  </si>
  <si>
    <t>http://tchaikovskyhome.ru</t>
  </si>
  <si>
    <t>Пн: выходной, Вт: c 09:00-17:30, Ср: c 09:00-17:30, Чт: c 09:00-20:00, Пт: c 09:00-17:30, Сб: c 09:00-17:30, Вс: c 09:00-17:30</t>
  </si>
  <si>
    <t>https://instagram.com/tchaikovskyhome</t>
  </si>
  <si>
    <t>https://vk.com/tchaikovskyhome</t>
  </si>
  <si>
    <t>Ульяновская область</t>
  </si>
  <si>
    <t>Димитровград городской округ</t>
  </si>
  <si>
    <t>Димитровград</t>
  </si>
  <si>
    <t>Научно-культурный центр им. Е.П. Славского, выставочный зал</t>
  </si>
  <si>
    <t>проспект Димитрова, 12</t>
  </si>
  <si>
    <t>7 (84235) 7‒99‒87, 7 (84235) 7‒99‒93, 7 (84235) 9‒83‒50, 7 (84235) 9‒83‒57, 7 (84235) 9‒83‒58</t>
  </si>
  <si>
    <t>niiar@niiar.ru, nuclearkidsproject@gmail.com</t>
  </si>
  <si>
    <t>http://niiar.ru/nkc</t>
  </si>
  <si>
    <t>Конференц-залы / Переговорные комнаты, Художественные выставки / Галереи</t>
  </si>
  <si>
    <t>Пн: выходной, Вт: c 11:00-17:30, Ср: c 11:00-17:30, Чт: c 11:00-17:30, Пт: c 11:00-17:30, Сб: c 11:00-15:00, Вс: c 11:00-17:30</t>
  </si>
  <si>
    <t>https://vk.com/nkc_dimitrovgrad</t>
  </si>
  <si>
    <t>Амурский городской краеведческий музей</t>
  </si>
  <si>
    <t>Хабаровский край</t>
  </si>
  <si>
    <t>Амурский район</t>
  </si>
  <si>
    <t>Амурск</t>
  </si>
  <si>
    <t>Комсомольский проспект, 9</t>
  </si>
  <si>
    <t>7 (42142) 9‒96‒39</t>
  </si>
  <si>
    <t>museum@culture.amursk.ru</t>
  </si>
  <si>
    <t>http://museum.amursk.ru</t>
  </si>
  <si>
    <t>Пн: выходной, Вт: выходной, Ср: c 10:00-18:00, Чт: c 10:00-18:00, Пт: c 10:00-18:00, Сб: c 10:00-18:00, Вс: c 10:00-18:00. зимний период: ср-вс 9:00-17:00</t>
  </si>
  <si>
    <t>https://instagram.com/muzei.amursk</t>
  </si>
  <si>
    <t>https://ok.ru/profile/572069289541</t>
  </si>
  <si>
    <t>Ханты-Мансийский автономный округ</t>
  </si>
  <si>
    <t>Когалым городской округ</t>
  </si>
  <si>
    <t>Когалым</t>
  </si>
  <si>
    <t>Нефтяников, 5</t>
  </si>
  <si>
    <t>7 (34667) 5‒53‒68</t>
  </si>
  <si>
    <t>library_kog@mail.ru</t>
  </si>
  <si>
    <t>http://kogalymlib.ru</t>
  </si>
  <si>
    <t>Агаповская централизованная библиотечная система</t>
  </si>
  <si>
    <t>Челябинская область</t>
  </si>
  <si>
    <t>Агаповский район</t>
  </si>
  <si>
    <t>с. Агаповка</t>
  </si>
  <si>
    <t>7 (35140) 2‒01‒12, 7 (35140) 2‒11‒88</t>
  </si>
  <si>
    <t>agaplib@inbox.ru</t>
  </si>
  <si>
    <t>https://vk.com/club59564759</t>
  </si>
  <si>
    <t>Чеченская Республика</t>
  </si>
  <si>
    <t>Центральная городская библиотека г. Грозного</t>
  </si>
  <si>
    <t>https://facebook.com/126208058094080</t>
  </si>
  <si>
    <t>https://vk.com/public134147984</t>
  </si>
  <si>
    <t>https://ok.ru/group/54958518566926</t>
  </si>
  <si>
    <t>https://twitter.com/95abrek</t>
  </si>
  <si>
    <t>Грозный городской округ</t>
  </si>
  <si>
    <t>Грозный</t>
  </si>
  <si>
    <t>Байсангуровский район</t>
  </si>
  <si>
    <t>Расковой, 122</t>
  </si>
  <si>
    <t>7‒928‒788‒96‒76</t>
  </si>
  <si>
    <t>cbschr@mail.ru</t>
  </si>
  <si>
    <t>Чувашская Республика — Чувашия</t>
  </si>
  <si>
    <t>Интерьер-М, торгово-производственная компания</t>
  </si>
  <si>
    <t>Вурнарский район</t>
  </si>
  <si>
    <t>пгт Вурнары</t>
  </si>
  <si>
    <t>улица Карла Маркса, 49</t>
  </si>
  <si>
    <t>7‒960‒300‒41‒61</t>
  </si>
  <si>
    <t>interierm21vur@mail.ru</t>
  </si>
  <si>
    <t>Материалы для производства мебели, Мебель, Отделочные материалы, Садово-хозяйственные товары, Художественные изделия / материалы</t>
  </si>
  <si>
    <t>Мебель для кухни, Мебельная фурнитура, Стекло / Зеркала, Хозяйственные товары, Художественные мастерские</t>
  </si>
  <si>
    <t>Анадырь городской округ</t>
  </si>
  <si>
    <t>Анадырь</t>
  </si>
  <si>
    <t>Публичная библиотека им. Тана-Богораза</t>
  </si>
  <si>
    <t>Чукотский автономный округ</t>
  </si>
  <si>
    <t>Отке, 5</t>
  </si>
  <si>
    <t>7 (42722) 2‒61‒53</t>
  </si>
  <si>
    <t>valuyskih@gmail.com</t>
  </si>
  <si>
    <t>http://library-chukotka.ru</t>
  </si>
  <si>
    <t>Пн: c 10:00-19:00, Вт: c 10:00-19:00, Ср: c 10:00-19:00, Чт: c 10:00-19:00, Пт: выходной, Сб: c 10:00-17:00, Вс: c 10:00-17:00. летний период: пн-чт 10:00-18:00; вс 10:00-17:00; сб выходной</t>
  </si>
  <si>
    <t>Центральная городская библиотека им В.И. Муравленко</t>
  </si>
  <si>
    <t>Ямало-Ненецкий автономный округ</t>
  </si>
  <si>
    <t>Муравленко городской округ</t>
  </si>
  <si>
    <t>Муравленко</t>
  </si>
  <si>
    <t>Ленина, 105а</t>
  </si>
  <si>
    <t>7 (34938) 2‒62‒87</t>
  </si>
  <si>
    <t>cbs@muravlenko.yanao.ru, murcbs@mail.ru</t>
  </si>
  <si>
    <t>http://cbs.muravlenko.com</t>
  </si>
  <si>
    <t>Пн: выходной, Вт: c 08:30-20:00, Ср: c 08:30-20:00, Чт: c 08:30-20:00, Пт: c 08:30-20:00, Сб: c 11:30-20:00, Вс: выходной. санитарный день: последний день месяца</t>
  </si>
  <si>
    <t>https://facebook.com/murcbs</t>
  </si>
  <si>
    <t>https://vk.com/cbsmur</t>
  </si>
  <si>
    <t>Ярославская область</t>
  </si>
  <si>
    <t>Удивительный мир механизмов и машин, политехнический музей</t>
  </si>
  <si>
    <t>Некрасовский район</t>
  </si>
  <si>
    <t>с. Вятское</t>
  </si>
  <si>
    <t>7 (48531) 6‒44‒18</t>
  </si>
  <si>
    <t>ecolline@yandex.ru, mail@ecolline.ru</t>
  </si>
  <si>
    <t>http://xn----ctbjbwjreuef9m.xn--p1ai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</si>
</sst>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charset val="204"/>
      <scheme val="minor"/>
    </font>
    <font>
      <b/>
      <sz val="11"/>
      <color rgb="FF000000"/>
      <name val="Calibri"/>
    </font>
  </fonts>
  <fills count="3">
    <fill>
      <patternFill patternType="none"/>
    </fill>
    <fill>
      <patternFill patternType="gray125"/>
    </fill>
    <fill>
      <patternFill patternType="solid">
        <fgColor theme="9" tint="0.39997558519241921"/>
        <bgColor indexed="64"/>
      </patternFill>
    </fill>
  </fills>
  <borders count="1">
    <border>
      <left/>
      <right/>
      <top/>
      <bottom/>
      <diagonal/>
    </border>
  </borders>
  <cellStyleXfs count="1">
    <xf numFmtId="0" fontId="0" fillId="0" borderId="0"/>
  </cellStyleXfs>
  <cellXfs count="3">
    <xf numFmtId="0" fontId="0" fillId="0" borderId="0" xfId="0"/>
    <xf numFmtId="0" fontId="1" fillId="2" borderId="0" xfId="0" applyFont="1" applyFill="1" applyAlignment="1">
      <alignment horizontal="center"/>
    </xf>
    <xf numFmtId="0" fontId="0" fillId="2" borderId="0" xfId="0" applyFill="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4"/>
  <sheetViews>
    <sheetView tabSelected="1" topLeftCell="B1" workbookViewId="0">
      <selection activeCell="B2" sqref="B2"/>
    </sheetView>
  </sheetViews>
  <sheetFormatPr defaultRowHeight="15" x14ac:dyDescent="0.25"/>
  <cols>
    <col min="2" max="2" width="95.42578125" customWidth="1"/>
    <col min="3" max="3" width="38.28515625" bestFit="1" customWidth="1"/>
    <col min="4" max="4" width="35" bestFit="1" customWidth="1"/>
    <col min="5" max="5" width="31.7109375" bestFit="1" customWidth="1"/>
    <col min="6" max="6" width="22.85546875" bestFit="1" customWidth="1"/>
    <col min="7" max="7" width="32.140625" bestFit="1" customWidth="1"/>
    <col min="8" max="8" width="7.85546875" bestFit="1" customWidth="1"/>
    <col min="9" max="9" width="85.42578125" bestFit="1" customWidth="1"/>
    <col min="10" max="10" width="34" bestFit="1" customWidth="1"/>
    <col min="11" max="11" width="133.42578125" bestFit="1" customWidth="1"/>
    <col min="12" max="12" width="87.28515625" bestFit="1" customWidth="1"/>
    <col min="13" max="13" width="183" bestFit="1" customWidth="1"/>
    <col min="14" max="14" width="255.7109375" bestFit="1" customWidth="1"/>
    <col min="15" max="15" width="220.42578125" bestFit="1" customWidth="1"/>
    <col min="16" max="16" width="72.85546875" bestFit="1" customWidth="1"/>
    <col min="17" max="17" width="26.5703125" bestFit="1" customWidth="1"/>
    <col min="18" max="18" width="36" bestFit="1" customWidth="1"/>
    <col min="19" max="19" width="24.85546875" bestFit="1" customWidth="1"/>
    <col min="20" max="20" width="44.140625" bestFit="1" customWidth="1"/>
    <col min="21" max="21" width="41.42578125" bestFit="1" customWidth="1"/>
    <col min="22" max="22" width="33.42578125" bestFit="1" customWidth="1"/>
    <col min="23" max="23" width="34.140625" bestFit="1" customWidth="1"/>
    <col min="24" max="24" width="55.5703125" bestFit="1" customWidth="1"/>
  </cols>
  <sheetData>
    <row r="1" spans="1:32" s="2" customFormat="1"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x14ac:dyDescent="0.25">
      <c r="A2" t="str">
        <f>"2815278048143936"</f>
        <v>2815278048143936</v>
      </c>
      <c r="B2" t="s">
        <v>32</v>
      </c>
      <c r="C2" t="s">
        <v>33</v>
      </c>
      <c r="D2" t="s">
        <v>34</v>
      </c>
      <c r="E2" t="s">
        <v>35</v>
      </c>
      <c r="G2" t="s">
        <v>36</v>
      </c>
      <c r="H2">
        <v>659650</v>
      </c>
      <c r="I2" t="s">
        <v>37</v>
      </c>
      <c r="M2" t="s">
        <v>38</v>
      </c>
      <c r="N2" t="s">
        <v>39</v>
      </c>
      <c r="O2" t="s">
        <v>40</v>
      </c>
      <c r="P2" t="s">
        <v>41</v>
      </c>
      <c r="W2" t="s">
        <v>42</v>
      </c>
      <c r="AE2">
        <v>51.943803000000003</v>
      </c>
      <c r="AF2">
        <v>85.334327999999999</v>
      </c>
    </row>
    <row r="3" spans="1:32" x14ac:dyDescent="0.25">
      <c r="A3" t="str">
        <f>"70000001034906881"</f>
        <v>70000001034906881</v>
      </c>
      <c r="B3" t="s">
        <v>84</v>
      </c>
      <c r="C3" t="s">
        <v>85</v>
      </c>
      <c r="D3" t="s">
        <v>86</v>
      </c>
      <c r="E3" t="s">
        <v>87</v>
      </c>
      <c r="G3" t="s">
        <v>88</v>
      </c>
      <c r="I3" t="s">
        <v>89</v>
      </c>
      <c r="K3" t="s">
        <v>90</v>
      </c>
      <c r="L3" t="s">
        <v>91</v>
      </c>
      <c r="M3" t="s">
        <v>38</v>
      </c>
      <c r="N3" t="s">
        <v>39</v>
      </c>
      <c r="O3" t="s">
        <v>92</v>
      </c>
      <c r="P3" t="s">
        <v>41</v>
      </c>
      <c r="U3" t="s">
        <v>93</v>
      </c>
      <c r="W3" t="s">
        <v>94</v>
      </c>
      <c r="AE3">
        <v>50.920383000000001</v>
      </c>
      <c r="AF3">
        <v>128.47861900000001</v>
      </c>
    </row>
    <row r="4" spans="1:32" x14ac:dyDescent="0.25">
      <c r="A4" t="str">
        <f>"6896665210389616"</f>
        <v>6896665210389616</v>
      </c>
      <c r="B4" t="s">
        <v>102</v>
      </c>
      <c r="C4" t="s">
        <v>103</v>
      </c>
      <c r="D4" t="s">
        <v>104</v>
      </c>
      <c r="E4" t="s">
        <v>105</v>
      </c>
      <c r="G4" t="s">
        <v>106</v>
      </c>
      <c r="H4">
        <v>163002</v>
      </c>
      <c r="I4" t="s">
        <v>107</v>
      </c>
      <c r="K4" t="s">
        <v>108</v>
      </c>
      <c r="L4" t="s">
        <v>109</v>
      </c>
      <c r="M4" t="s">
        <v>44</v>
      </c>
      <c r="N4" t="s">
        <v>51</v>
      </c>
      <c r="O4" t="s">
        <v>110</v>
      </c>
      <c r="T4" t="s">
        <v>111</v>
      </c>
      <c r="U4" t="s">
        <v>112</v>
      </c>
      <c r="V4" t="s">
        <v>113</v>
      </c>
      <c r="X4" t="s">
        <v>114</v>
      </c>
      <c r="Y4" t="s">
        <v>115</v>
      </c>
      <c r="AE4">
        <v>64.528667999999996</v>
      </c>
      <c r="AF4">
        <v>40.580559999999998</v>
      </c>
    </row>
    <row r="5" spans="1:32" x14ac:dyDescent="0.25">
      <c r="A5" t="str">
        <f>"1126428187820290"</f>
        <v>1126428187820290</v>
      </c>
      <c r="B5" t="s">
        <v>117</v>
      </c>
      <c r="C5" t="s">
        <v>118</v>
      </c>
      <c r="D5" t="s">
        <v>119</v>
      </c>
      <c r="E5" t="s">
        <v>120</v>
      </c>
      <c r="F5" t="s">
        <v>121</v>
      </c>
      <c r="G5" t="s">
        <v>122</v>
      </c>
      <c r="H5">
        <v>414000</v>
      </c>
      <c r="I5" t="s">
        <v>123</v>
      </c>
      <c r="K5" t="s">
        <v>124</v>
      </c>
      <c r="L5" t="s">
        <v>125</v>
      </c>
      <c r="M5" t="s">
        <v>38</v>
      </c>
      <c r="N5" t="s">
        <v>39</v>
      </c>
      <c r="O5" t="s">
        <v>126</v>
      </c>
      <c r="P5" t="s">
        <v>56</v>
      </c>
      <c r="T5" t="s">
        <v>127</v>
      </c>
      <c r="U5" t="s">
        <v>128</v>
      </c>
      <c r="V5" t="s">
        <v>129</v>
      </c>
      <c r="X5" t="s">
        <v>130</v>
      </c>
      <c r="Y5" t="s">
        <v>131</v>
      </c>
      <c r="AE5">
        <v>46.349533000000001</v>
      </c>
      <c r="AF5">
        <v>48.041662000000002</v>
      </c>
    </row>
    <row r="6" spans="1:32" x14ac:dyDescent="0.25">
      <c r="A6" t="str">
        <f>"6474452745323067"</f>
        <v>6474452745323067</v>
      </c>
      <c r="B6" t="s">
        <v>139</v>
      </c>
      <c r="C6" t="s">
        <v>138</v>
      </c>
      <c r="D6" t="s">
        <v>140</v>
      </c>
      <c r="E6" t="s">
        <v>141</v>
      </c>
      <c r="F6" t="s">
        <v>142</v>
      </c>
      <c r="G6" t="s">
        <v>143</v>
      </c>
      <c r="H6">
        <v>308009</v>
      </c>
      <c r="I6" t="s">
        <v>144</v>
      </c>
      <c r="K6" t="s">
        <v>145</v>
      </c>
      <c r="L6" t="s">
        <v>146</v>
      </c>
      <c r="M6" t="s">
        <v>38</v>
      </c>
      <c r="N6" t="s">
        <v>43</v>
      </c>
      <c r="O6" t="s">
        <v>147</v>
      </c>
      <c r="P6" t="s">
        <v>50</v>
      </c>
      <c r="T6" t="s">
        <v>148</v>
      </c>
      <c r="U6" t="s">
        <v>149</v>
      </c>
      <c r="V6" t="s">
        <v>150</v>
      </c>
      <c r="W6" t="s">
        <v>151</v>
      </c>
      <c r="Y6" t="s">
        <v>152</v>
      </c>
      <c r="AE6">
        <v>50.603509000000003</v>
      </c>
      <c r="AF6">
        <v>36.591132999999999</v>
      </c>
    </row>
    <row r="7" spans="1:32" x14ac:dyDescent="0.25">
      <c r="A7" t="str">
        <f>"70000001027599937"</f>
        <v>70000001027599937</v>
      </c>
      <c r="B7" t="s">
        <v>156</v>
      </c>
      <c r="D7" t="s">
        <v>140</v>
      </c>
      <c r="E7" t="s">
        <v>141</v>
      </c>
      <c r="G7" t="s">
        <v>155</v>
      </c>
      <c r="H7">
        <v>308015</v>
      </c>
      <c r="I7" t="s">
        <v>157</v>
      </c>
      <c r="J7" t="s">
        <v>158</v>
      </c>
      <c r="K7" t="s">
        <v>159</v>
      </c>
      <c r="L7" t="s">
        <v>160</v>
      </c>
      <c r="M7" t="s">
        <v>44</v>
      </c>
      <c r="N7" t="s">
        <v>51</v>
      </c>
      <c r="O7" t="s">
        <v>63</v>
      </c>
      <c r="T7" t="s">
        <v>161</v>
      </c>
      <c r="U7" t="s">
        <v>162</v>
      </c>
      <c r="V7" t="s">
        <v>163</v>
      </c>
      <c r="W7" t="s">
        <v>164</v>
      </c>
      <c r="AE7">
        <v>50.596429000000001</v>
      </c>
      <c r="AF7">
        <v>36.576075000000003</v>
      </c>
    </row>
    <row r="8" spans="1:32" x14ac:dyDescent="0.25">
      <c r="A8" t="str">
        <f>"8726252559008187"</f>
        <v>8726252559008187</v>
      </c>
      <c r="B8" t="s">
        <v>77</v>
      </c>
      <c r="C8" t="s">
        <v>166</v>
      </c>
      <c r="D8" t="s">
        <v>167</v>
      </c>
      <c r="E8" t="s">
        <v>168</v>
      </c>
      <c r="F8" t="s">
        <v>169</v>
      </c>
      <c r="G8" t="s">
        <v>170</v>
      </c>
      <c r="H8">
        <v>241041</v>
      </c>
      <c r="I8" t="s">
        <v>171</v>
      </c>
      <c r="K8" t="s">
        <v>172</v>
      </c>
      <c r="L8" t="s">
        <v>173</v>
      </c>
      <c r="M8" t="s">
        <v>38</v>
      </c>
      <c r="N8" t="s">
        <v>43</v>
      </c>
      <c r="O8" t="s">
        <v>154</v>
      </c>
      <c r="V8" t="s">
        <v>174</v>
      </c>
      <c r="AE8">
        <v>53.312005999999997</v>
      </c>
      <c r="AF8">
        <v>34.218848999999999</v>
      </c>
    </row>
    <row r="9" spans="1:32" x14ac:dyDescent="0.25">
      <c r="A9" t="str">
        <f>"70000001040373191"</f>
        <v>70000001040373191</v>
      </c>
      <c r="B9" t="s">
        <v>180</v>
      </c>
      <c r="C9" t="s">
        <v>175</v>
      </c>
      <c r="D9" t="s">
        <v>176</v>
      </c>
      <c r="E9" t="s">
        <v>177</v>
      </c>
      <c r="G9" t="s">
        <v>178</v>
      </c>
      <c r="I9" t="s">
        <v>181</v>
      </c>
      <c r="K9" t="s">
        <v>182</v>
      </c>
      <c r="L9" t="s">
        <v>179</v>
      </c>
      <c r="M9" t="s">
        <v>38</v>
      </c>
      <c r="N9" t="s">
        <v>39</v>
      </c>
      <c r="O9" t="s">
        <v>183</v>
      </c>
      <c r="AE9">
        <v>56.400925999999998</v>
      </c>
      <c r="AF9">
        <v>38.740459000000001</v>
      </c>
    </row>
    <row r="10" spans="1:32" x14ac:dyDescent="0.25">
      <c r="A10" t="str">
        <f>"4644865396714232"</f>
        <v>4644865396714232</v>
      </c>
      <c r="B10" t="s">
        <v>192</v>
      </c>
      <c r="C10" t="s">
        <v>193</v>
      </c>
      <c r="D10" t="s">
        <v>194</v>
      </c>
      <c r="E10" t="s">
        <v>195</v>
      </c>
      <c r="F10" t="s">
        <v>121</v>
      </c>
      <c r="G10" t="s">
        <v>196</v>
      </c>
      <c r="H10">
        <v>400079</v>
      </c>
      <c r="J10" t="s">
        <v>197</v>
      </c>
      <c r="K10" t="s">
        <v>198</v>
      </c>
      <c r="L10" t="s">
        <v>199</v>
      </c>
      <c r="M10" t="s">
        <v>38</v>
      </c>
      <c r="N10" t="s">
        <v>39</v>
      </c>
      <c r="O10" t="s">
        <v>98</v>
      </c>
      <c r="P10" t="s">
        <v>41</v>
      </c>
      <c r="Q10" t="s">
        <v>200</v>
      </c>
      <c r="V10" t="s">
        <v>201</v>
      </c>
      <c r="AE10">
        <v>48.622096999999997</v>
      </c>
      <c r="AF10">
        <v>44.421025999999998</v>
      </c>
    </row>
    <row r="11" spans="1:32" x14ac:dyDescent="0.25">
      <c r="A11" t="str">
        <f>"10978052372694230"</f>
        <v>10978052372694230</v>
      </c>
      <c r="B11" t="s">
        <v>207</v>
      </c>
      <c r="C11" t="s">
        <v>204</v>
      </c>
      <c r="D11" t="s">
        <v>206</v>
      </c>
      <c r="E11" t="s">
        <v>208</v>
      </c>
      <c r="G11" t="s">
        <v>209</v>
      </c>
      <c r="H11">
        <v>160555</v>
      </c>
      <c r="I11" t="s">
        <v>210</v>
      </c>
      <c r="K11" t="s">
        <v>211</v>
      </c>
      <c r="L11" t="s">
        <v>212</v>
      </c>
      <c r="M11" t="s">
        <v>38</v>
      </c>
      <c r="N11" t="s">
        <v>43</v>
      </c>
      <c r="O11" t="s">
        <v>213</v>
      </c>
      <c r="AE11">
        <v>59.293480000000002</v>
      </c>
      <c r="AF11">
        <v>39.672165999999997</v>
      </c>
    </row>
    <row r="12" spans="1:32" x14ac:dyDescent="0.25">
      <c r="A12" t="str">
        <f>"4363390419995176"</f>
        <v>4363390419995176</v>
      </c>
      <c r="B12" t="s">
        <v>76</v>
      </c>
      <c r="C12" t="s">
        <v>205</v>
      </c>
      <c r="D12" t="s">
        <v>215</v>
      </c>
      <c r="E12" t="s">
        <v>216</v>
      </c>
      <c r="F12" t="s">
        <v>217</v>
      </c>
      <c r="G12" t="s">
        <v>218</v>
      </c>
      <c r="H12">
        <v>394076</v>
      </c>
      <c r="I12" t="s">
        <v>219</v>
      </c>
      <c r="K12" t="s">
        <v>220</v>
      </c>
      <c r="L12" t="s">
        <v>221</v>
      </c>
      <c r="M12" t="s">
        <v>38</v>
      </c>
      <c r="N12" t="s">
        <v>43</v>
      </c>
      <c r="O12" t="s">
        <v>222</v>
      </c>
      <c r="V12" t="s">
        <v>223</v>
      </c>
      <c r="AE12">
        <v>51.634003</v>
      </c>
      <c r="AF12">
        <v>39.267946999999999</v>
      </c>
    </row>
    <row r="13" spans="1:32" x14ac:dyDescent="0.25">
      <c r="A13" t="str">
        <f>"70000001023044889"</f>
        <v>70000001023044889</v>
      </c>
      <c r="B13" t="s">
        <v>229</v>
      </c>
      <c r="C13" t="s">
        <v>226</v>
      </c>
      <c r="D13" t="s">
        <v>227</v>
      </c>
      <c r="E13" t="s">
        <v>228</v>
      </c>
      <c r="G13" t="s">
        <v>230</v>
      </c>
      <c r="I13" t="s">
        <v>231</v>
      </c>
      <c r="K13" t="s">
        <v>232</v>
      </c>
      <c r="L13" t="s">
        <v>233</v>
      </c>
      <c r="M13" t="s">
        <v>44</v>
      </c>
      <c r="N13" t="s">
        <v>51</v>
      </c>
      <c r="O13" t="s">
        <v>234</v>
      </c>
      <c r="Q13">
        <v>79142026020</v>
      </c>
      <c r="R13">
        <v>79142026020</v>
      </c>
      <c r="S13" t="s">
        <v>235</v>
      </c>
      <c r="U13" t="s">
        <v>236</v>
      </c>
      <c r="AE13">
        <v>48.794342</v>
      </c>
      <c r="AF13">
        <v>132.92781299999999</v>
      </c>
    </row>
    <row r="14" spans="1:32" x14ac:dyDescent="0.25">
      <c r="A14" t="str">
        <f>"9007727535719821"</f>
        <v>9007727535719821</v>
      </c>
      <c r="B14" t="s">
        <v>240</v>
      </c>
      <c r="C14" t="s">
        <v>237</v>
      </c>
      <c r="D14" t="s">
        <v>238</v>
      </c>
      <c r="E14" t="s">
        <v>239</v>
      </c>
      <c r="F14" t="s">
        <v>48</v>
      </c>
      <c r="G14" t="s">
        <v>241</v>
      </c>
      <c r="H14">
        <v>672027</v>
      </c>
      <c r="I14" t="s">
        <v>242</v>
      </c>
      <c r="K14" t="s">
        <v>243</v>
      </c>
      <c r="L14" t="s">
        <v>244</v>
      </c>
      <c r="M14" t="s">
        <v>38</v>
      </c>
      <c r="N14" t="s">
        <v>43</v>
      </c>
      <c r="O14" t="s">
        <v>245</v>
      </c>
      <c r="V14" t="s">
        <v>246</v>
      </c>
      <c r="X14" t="s">
        <v>247</v>
      </c>
      <c r="AE14">
        <v>52.039743000000001</v>
      </c>
      <c r="AF14">
        <v>113.514318</v>
      </c>
    </row>
    <row r="15" spans="1:32" x14ac:dyDescent="0.25">
      <c r="A15" t="str">
        <f>"9148465024074381"</f>
        <v>9148465024074381</v>
      </c>
      <c r="B15" t="s">
        <v>250</v>
      </c>
      <c r="C15" t="s">
        <v>249</v>
      </c>
      <c r="D15" t="s">
        <v>251</v>
      </c>
      <c r="E15" t="s">
        <v>252</v>
      </c>
      <c r="F15" t="s">
        <v>52</v>
      </c>
      <c r="G15" t="s">
        <v>253</v>
      </c>
      <c r="H15">
        <v>153025</v>
      </c>
      <c r="I15" t="s">
        <v>254</v>
      </c>
      <c r="J15" t="s">
        <v>254</v>
      </c>
      <c r="K15" t="s">
        <v>255</v>
      </c>
      <c r="L15" t="s">
        <v>256</v>
      </c>
      <c r="M15" t="s">
        <v>186</v>
      </c>
      <c r="N15" t="s">
        <v>187</v>
      </c>
      <c r="O15" t="s">
        <v>74</v>
      </c>
      <c r="P15" t="s">
        <v>47</v>
      </c>
      <c r="Q15" t="s">
        <v>257</v>
      </c>
      <c r="AE15">
        <v>57.017386000000002</v>
      </c>
      <c r="AF15">
        <v>40.957177999999999</v>
      </c>
    </row>
    <row r="16" spans="1:32" x14ac:dyDescent="0.25">
      <c r="A16" t="str">
        <f>"1548640652998983"</f>
        <v>1548640652998983</v>
      </c>
      <c r="B16" t="s">
        <v>259</v>
      </c>
      <c r="C16" t="s">
        <v>260</v>
      </c>
      <c r="D16" t="s">
        <v>261</v>
      </c>
      <c r="E16" t="s">
        <v>262</v>
      </c>
      <c r="G16" t="s">
        <v>263</v>
      </c>
      <c r="H16">
        <v>665813</v>
      </c>
      <c r="I16" t="s">
        <v>264</v>
      </c>
      <c r="K16" t="s">
        <v>265</v>
      </c>
      <c r="L16" t="s">
        <v>266</v>
      </c>
      <c r="M16" t="s">
        <v>38</v>
      </c>
      <c r="N16" t="s">
        <v>43</v>
      </c>
      <c r="O16" t="s">
        <v>267</v>
      </c>
      <c r="V16" t="s">
        <v>268</v>
      </c>
      <c r="AE16">
        <v>52.541114</v>
      </c>
      <c r="AF16">
        <v>103.89128700000001</v>
      </c>
    </row>
    <row r="17" spans="1:32" x14ac:dyDescent="0.25">
      <c r="A17" t="str">
        <f>"70000001023655420"</f>
        <v>70000001023655420</v>
      </c>
      <c r="B17" t="s">
        <v>274</v>
      </c>
      <c r="C17" t="s">
        <v>271</v>
      </c>
      <c r="D17" t="s">
        <v>272</v>
      </c>
      <c r="E17" t="s">
        <v>273</v>
      </c>
      <c r="G17" t="s">
        <v>275</v>
      </c>
      <c r="I17" t="s">
        <v>276</v>
      </c>
      <c r="K17" t="s">
        <v>277</v>
      </c>
      <c r="L17" t="s">
        <v>278</v>
      </c>
      <c r="M17" t="s">
        <v>38</v>
      </c>
      <c r="N17" t="s">
        <v>39</v>
      </c>
      <c r="O17" t="s">
        <v>97</v>
      </c>
      <c r="P17" t="s">
        <v>41</v>
      </c>
      <c r="AE17">
        <v>43.486598000000001</v>
      </c>
      <c r="AF17">
        <v>43.608186000000003</v>
      </c>
    </row>
    <row r="18" spans="1:32" x14ac:dyDescent="0.25">
      <c r="A18" t="str">
        <f>"70000001025641703"</f>
        <v>70000001025641703</v>
      </c>
      <c r="B18" t="s">
        <v>283</v>
      </c>
      <c r="C18" t="s">
        <v>279</v>
      </c>
      <c r="D18" t="s">
        <v>280</v>
      </c>
      <c r="E18" t="s">
        <v>281</v>
      </c>
      <c r="G18" t="s">
        <v>284</v>
      </c>
      <c r="H18">
        <v>238434</v>
      </c>
      <c r="K18" t="s">
        <v>285</v>
      </c>
      <c r="L18" t="s">
        <v>286</v>
      </c>
      <c r="M18" t="s">
        <v>44</v>
      </c>
      <c r="N18" t="s">
        <v>45</v>
      </c>
      <c r="O18" t="s">
        <v>57</v>
      </c>
      <c r="AE18">
        <v>54.583022</v>
      </c>
      <c r="AF18">
        <v>20.567350000000001</v>
      </c>
    </row>
    <row r="19" spans="1:32" x14ac:dyDescent="0.25">
      <c r="A19" t="str">
        <f>"8585515070758999"</f>
        <v>8585515070758999</v>
      </c>
      <c r="B19" t="s">
        <v>289</v>
      </c>
      <c r="C19" t="s">
        <v>288</v>
      </c>
      <c r="D19" t="s">
        <v>202</v>
      </c>
      <c r="E19" t="s">
        <v>290</v>
      </c>
      <c r="G19" t="s">
        <v>291</v>
      </c>
      <c r="H19">
        <v>249844</v>
      </c>
      <c r="I19" t="s">
        <v>292</v>
      </c>
      <c r="K19" t="s">
        <v>293</v>
      </c>
      <c r="L19" t="s">
        <v>294</v>
      </c>
      <c r="M19" t="s">
        <v>38</v>
      </c>
      <c r="N19" t="s">
        <v>39</v>
      </c>
      <c r="O19" t="s">
        <v>189</v>
      </c>
      <c r="P19" t="s">
        <v>56</v>
      </c>
      <c r="V19" t="s">
        <v>295</v>
      </c>
      <c r="AE19">
        <v>54.738295000000001</v>
      </c>
      <c r="AF19">
        <v>35.995814000000003</v>
      </c>
    </row>
    <row r="20" spans="1:32" x14ac:dyDescent="0.25">
      <c r="A20" t="str">
        <f>"13370589674734434"</f>
        <v>13370589674734434</v>
      </c>
      <c r="B20" t="s">
        <v>297</v>
      </c>
      <c r="C20" t="s">
        <v>298</v>
      </c>
      <c r="D20" t="s">
        <v>299</v>
      </c>
      <c r="E20" t="s">
        <v>300</v>
      </c>
      <c r="G20" t="s">
        <v>301</v>
      </c>
      <c r="H20">
        <v>684000</v>
      </c>
      <c r="I20" t="s">
        <v>302</v>
      </c>
      <c r="K20" t="s">
        <v>303</v>
      </c>
      <c r="M20" t="s">
        <v>38</v>
      </c>
      <c r="N20" t="s">
        <v>39</v>
      </c>
      <c r="O20" t="s">
        <v>184</v>
      </c>
      <c r="P20" t="s">
        <v>41</v>
      </c>
      <c r="U20" t="s">
        <v>304</v>
      </c>
      <c r="V20" t="s">
        <v>305</v>
      </c>
      <c r="AE20">
        <v>53.189357000000001</v>
      </c>
      <c r="AF20">
        <v>158.38397599999999</v>
      </c>
    </row>
    <row r="21" spans="1:32" x14ac:dyDescent="0.25">
      <c r="A21" t="str">
        <f>"12103952279536074"</f>
        <v>12103952279536074</v>
      </c>
      <c r="B21" t="s">
        <v>309</v>
      </c>
      <c r="C21" t="s">
        <v>306</v>
      </c>
      <c r="D21" t="s">
        <v>307</v>
      </c>
      <c r="E21" t="s">
        <v>308</v>
      </c>
      <c r="G21" t="s">
        <v>310</v>
      </c>
      <c r="H21">
        <v>652603</v>
      </c>
      <c r="J21" t="s">
        <v>311</v>
      </c>
      <c r="K21" t="s">
        <v>312</v>
      </c>
      <c r="L21" t="s">
        <v>313</v>
      </c>
      <c r="M21" t="s">
        <v>185</v>
      </c>
      <c r="N21" t="s">
        <v>258</v>
      </c>
      <c r="O21" t="s">
        <v>116</v>
      </c>
      <c r="P21" t="s">
        <v>70</v>
      </c>
      <c r="Q21" t="s">
        <v>314</v>
      </c>
      <c r="R21">
        <v>79618618080</v>
      </c>
      <c r="AE21">
        <v>54.415128000000003</v>
      </c>
      <c r="AF21">
        <v>86.337282999999999</v>
      </c>
    </row>
    <row r="22" spans="1:32" x14ac:dyDescent="0.25">
      <c r="A22" t="str">
        <f>"8163302605586588"</f>
        <v>8163302605586588</v>
      </c>
      <c r="B22" t="s">
        <v>321</v>
      </c>
      <c r="C22" t="s">
        <v>320</v>
      </c>
      <c r="D22" t="s">
        <v>322</v>
      </c>
      <c r="E22" t="s">
        <v>323</v>
      </c>
      <c r="F22" t="s">
        <v>80</v>
      </c>
      <c r="G22" t="s">
        <v>324</v>
      </c>
      <c r="H22">
        <v>610020</v>
      </c>
      <c r="I22" t="s">
        <v>325</v>
      </c>
      <c r="J22" t="s">
        <v>326</v>
      </c>
      <c r="K22" t="s">
        <v>327</v>
      </c>
      <c r="L22" t="s">
        <v>328</v>
      </c>
      <c r="M22" t="s">
        <v>62</v>
      </c>
      <c r="N22" t="s">
        <v>329</v>
      </c>
      <c r="O22" t="s">
        <v>330</v>
      </c>
      <c r="P22" t="s">
        <v>134</v>
      </c>
      <c r="Q22">
        <v>79226683042</v>
      </c>
      <c r="V22" t="s">
        <v>331</v>
      </c>
      <c r="AE22">
        <v>58.604228999999997</v>
      </c>
      <c r="AF22">
        <v>49.671999999999997</v>
      </c>
    </row>
    <row r="23" spans="1:32" x14ac:dyDescent="0.25">
      <c r="A23" t="str">
        <f>"4785602885058809"</f>
        <v>4785602885058809</v>
      </c>
      <c r="B23" t="s">
        <v>336</v>
      </c>
      <c r="C23" t="s">
        <v>333</v>
      </c>
      <c r="D23" t="s">
        <v>334</v>
      </c>
      <c r="E23" t="s">
        <v>335</v>
      </c>
      <c r="F23" t="s">
        <v>48</v>
      </c>
      <c r="G23" t="s">
        <v>337</v>
      </c>
      <c r="H23">
        <v>156005</v>
      </c>
      <c r="I23" t="s">
        <v>338</v>
      </c>
      <c r="K23" t="s">
        <v>339</v>
      </c>
      <c r="L23" t="s">
        <v>340</v>
      </c>
      <c r="M23" t="s">
        <v>38</v>
      </c>
      <c r="N23" t="s">
        <v>39</v>
      </c>
      <c r="O23" t="s">
        <v>68</v>
      </c>
      <c r="P23" t="s">
        <v>70</v>
      </c>
      <c r="T23" t="s">
        <v>341</v>
      </c>
      <c r="U23" t="s">
        <v>342</v>
      </c>
      <c r="V23" t="s">
        <v>343</v>
      </c>
      <c r="Y23" t="s">
        <v>344</v>
      </c>
      <c r="AE23">
        <v>57.755682</v>
      </c>
      <c r="AF23">
        <v>40.950876000000001</v>
      </c>
    </row>
    <row r="24" spans="1:32" x14ac:dyDescent="0.25">
      <c r="A24" t="str">
        <f>"10415102419333954"</f>
        <v>10415102419333954</v>
      </c>
      <c r="B24" t="s">
        <v>345</v>
      </c>
      <c r="C24" t="s">
        <v>346</v>
      </c>
      <c r="D24" t="s">
        <v>347</v>
      </c>
      <c r="E24" t="s">
        <v>348</v>
      </c>
      <c r="G24" t="s">
        <v>349</v>
      </c>
      <c r="I24" t="s">
        <v>350</v>
      </c>
      <c r="K24" t="s">
        <v>351</v>
      </c>
      <c r="L24" t="s">
        <v>352</v>
      </c>
      <c r="M24" t="s">
        <v>38</v>
      </c>
      <c r="N24" t="s">
        <v>43</v>
      </c>
      <c r="O24" t="s">
        <v>78</v>
      </c>
      <c r="AE24">
        <v>44.866157999999999</v>
      </c>
      <c r="AF24">
        <v>38.152422999999999</v>
      </c>
    </row>
    <row r="25" spans="1:32" x14ac:dyDescent="0.25">
      <c r="A25" t="str">
        <f>"70000001022895275"</f>
        <v>70000001022895275</v>
      </c>
      <c r="B25" t="s">
        <v>361</v>
      </c>
      <c r="C25" t="s">
        <v>358</v>
      </c>
      <c r="D25" t="s">
        <v>359</v>
      </c>
      <c r="E25" t="s">
        <v>360</v>
      </c>
      <c r="G25" t="s">
        <v>362</v>
      </c>
      <c r="I25" t="s">
        <v>363</v>
      </c>
      <c r="K25" t="s">
        <v>364</v>
      </c>
      <c r="M25" t="s">
        <v>38</v>
      </c>
      <c r="N25" t="s">
        <v>55</v>
      </c>
      <c r="O25" t="s">
        <v>282</v>
      </c>
      <c r="P25" t="s">
        <v>41</v>
      </c>
      <c r="V25" t="s">
        <v>365</v>
      </c>
      <c r="W25" t="s">
        <v>366</v>
      </c>
      <c r="AE25">
        <v>56.259138999999998</v>
      </c>
      <c r="AF25">
        <v>90.490725999999995</v>
      </c>
    </row>
    <row r="26" spans="1:32" x14ac:dyDescent="0.25">
      <c r="A26" t="str">
        <f>"70000001027790948"</f>
        <v>70000001027790948</v>
      </c>
      <c r="B26" t="s">
        <v>357</v>
      </c>
      <c r="C26" t="s">
        <v>368</v>
      </c>
      <c r="D26" t="s">
        <v>369</v>
      </c>
      <c r="E26" t="s">
        <v>370</v>
      </c>
      <c r="G26" t="s">
        <v>371</v>
      </c>
      <c r="H26">
        <v>641310</v>
      </c>
      <c r="I26" t="s">
        <v>373</v>
      </c>
      <c r="K26" t="s">
        <v>374</v>
      </c>
      <c r="L26" t="s">
        <v>375</v>
      </c>
      <c r="M26" t="s">
        <v>44</v>
      </c>
      <c r="N26" t="s">
        <v>45</v>
      </c>
      <c r="O26" t="s">
        <v>372</v>
      </c>
      <c r="AE26">
        <v>55.343221</v>
      </c>
      <c r="AF26">
        <v>65.338081000000003</v>
      </c>
    </row>
    <row r="27" spans="1:32" x14ac:dyDescent="0.25">
      <c r="A27" t="str">
        <f>"10274364930917366"</f>
        <v>10274364930917366</v>
      </c>
      <c r="B27" t="s">
        <v>77</v>
      </c>
      <c r="C27" t="s">
        <v>376</v>
      </c>
      <c r="D27" t="s">
        <v>377</v>
      </c>
      <c r="E27" t="s">
        <v>378</v>
      </c>
      <c r="F27" t="s">
        <v>379</v>
      </c>
      <c r="G27" t="s">
        <v>214</v>
      </c>
      <c r="H27">
        <v>305018</v>
      </c>
      <c r="I27" t="s">
        <v>380</v>
      </c>
      <c r="K27" t="s">
        <v>381</v>
      </c>
      <c r="L27" t="s">
        <v>382</v>
      </c>
      <c r="M27" t="s">
        <v>38</v>
      </c>
      <c r="N27" t="s">
        <v>43</v>
      </c>
      <c r="O27" t="s">
        <v>383</v>
      </c>
      <c r="AE27">
        <v>51.670423</v>
      </c>
      <c r="AF27">
        <v>36.145408000000003</v>
      </c>
    </row>
    <row r="28" spans="1:32" x14ac:dyDescent="0.25">
      <c r="A28" t="str">
        <f>"5348553838672495"</f>
        <v>5348553838672495</v>
      </c>
      <c r="B28" t="s">
        <v>384</v>
      </c>
      <c r="C28" t="s">
        <v>385</v>
      </c>
      <c r="D28" t="s">
        <v>386</v>
      </c>
      <c r="E28" t="s">
        <v>387</v>
      </c>
      <c r="G28" t="s">
        <v>388</v>
      </c>
      <c r="H28">
        <v>188422</v>
      </c>
      <c r="I28" t="s">
        <v>389</v>
      </c>
      <c r="K28" t="s">
        <v>390</v>
      </c>
      <c r="L28" t="s">
        <v>391</v>
      </c>
      <c r="M28" t="s">
        <v>38</v>
      </c>
      <c r="N28" t="s">
        <v>43</v>
      </c>
      <c r="O28" t="s">
        <v>79</v>
      </c>
      <c r="V28" t="s">
        <v>392</v>
      </c>
      <c r="AE28">
        <v>59.626072999999998</v>
      </c>
      <c r="AF28">
        <v>29.53773</v>
      </c>
    </row>
    <row r="29" spans="1:32" x14ac:dyDescent="0.25">
      <c r="A29" t="str">
        <f>"70000001055461448"</f>
        <v>70000001055461448</v>
      </c>
      <c r="B29" t="s">
        <v>396</v>
      </c>
      <c r="C29" t="s">
        <v>393</v>
      </c>
      <c r="E29" t="s">
        <v>393</v>
      </c>
      <c r="F29" t="s">
        <v>395</v>
      </c>
      <c r="G29" t="s">
        <v>397</v>
      </c>
      <c r="H29">
        <v>193232</v>
      </c>
      <c r="I29" t="s">
        <v>398</v>
      </c>
      <c r="K29" t="s">
        <v>399</v>
      </c>
      <c r="L29" t="s">
        <v>400</v>
      </c>
      <c r="M29" t="s">
        <v>401</v>
      </c>
      <c r="N29" t="s">
        <v>402</v>
      </c>
      <c r="O29" t="s">
        <v>367</v>
      </c>
      <c r="P29" t="s">
        <v>70</v>
      </c>
      <c r="U29" t="s">
        <v>403</v>
      </c>
      <c r="V29" t="s">
        <v>404</v>
      </c>
      <c r="Y29" t="s">
        <v>405</v>
      </c>
      <c r="AE29" t="s">
        <v>406</v>
      </c>
      <c r="AF29" t="s">
        <v>407</v>
      </c>
    </row>
    <row r="30" spans="1:32" x14ac:dyDescent="0.25">
      <c r="A30" t="str">
        <f>"70000001043765515"</f>
        <v>70000001043765515</v>
      </c>
      <c r="B30" t="s">
        <v>412</v>
      </c>
      <c r="C30" t="s">
        <v>409</v>
      </c>
      <c r="D30" t="s">
        <v>410</v>
      </c>
      <c r="E30" t="s">
        <v>411</v>
      </c>
      <c r="G30" t="s">
        <v>413</v>
      </c>
      <c r="I30" t="s">
        <v>414</v>
      </c>
      <c r="K30" t="s">
        <v>415</v>
      </c>
      <c r="M30" t="s">
        <v>38</v>
      </c>
      <c r="N30" t="s">
        <v>43</v>
      </c>
      <c r="O30" t="s">
        <v>96</v>
      </c>
      <c r="AE30">
        <v>52.858929000000003</v>
      </c>
      <c r="AF30">
        <v>39.829486000000003</v>
      </c>
    </row>
    <row r="31" spans="1:32" x14ac:dyDescent="0.25">
      <c r="A31" t="str">
        <f>"70000001027429081"</f>
        <v>70000001027429081</v>
      </c>
      <c r="B31" t="s">
        <v>419</v>
      </c>
      <c r="C31" t="s">
        <v>416</v>
      </c>
      <c r="D31" t="s">
        <v>417</v>
      </c>
      <c r="E31" t="s">
        <v>418</v>
      </c>
      <c r="G31" t="s">
        <v>420</v>
      </c>
      <c r="I31" t="s">
        <v>421</v>
      </c>
      <c r="K31" t="s">
        <v>422</v>
      </c>
      <c r="M31" t="s">
        <v>38</v>
      </c>
      <c r="N31" t="s">
        <v>55</v>
      </c>
      <c r="O31" t="s">
        <v>423</v>
      </c>
      <c r="P31" t="s">
        <v>56</v>
      </c>
      <c r="Q31">
        <v>79644584680</v>
      </c>
      <c r="AE31">
        <v>59.560347999999998</v>
      </c>
      <c r="AF31">
        <v>150.80419499999999</v>
      </c>
    </row>
    <row r="32" spans="1:32" x14ac:dyDescent="0.25">
      <c r="A32" t="str">
        <f>"4504127908850004"</f>
        <v>4504127908850004</v>
      </c>
      <c r="B32" t="s">
        <v>427</v>
      </c>
      <c r="C32" t="s">
        <v>424</v>
      </c>
      <c r="D32" t="s">
        <v>425</v>
      </c>
      <c r="E32" t="s">
        <v>426</v>
      </c>
      <c r="G32" t="s">
        <v>65</v>
      </c>
      <c r="H32">
        <v>143912</v>
      </c>
      <c r="I32" t="s">
        <v>428</v>
      </c>
      <c r="K32" t="s">
        <v>429</v>
      </c>
      <c r="L32" t="s">
        <v>430</v>
      </c>
      <c r="M32" t="s">
        <v>38</v>
      </c>
      <c r="N32" t="s">
        <v>59</v>
      </c>
      <c r="O32" t="s">
        <v>431</v>
      </c>
      <c r="P32" t="s">
        <v>41</v>
      </c>
      <c r="AE32">
        <v>55.796878</v>
      </c>
      <c r="AF32">
        <v>37.938927</v>
      </c>
    </row>
    <row r="33" spans="1:32" x14ac:dyDescent="0.25">
      <c r="A33" t="str">
        <f>"70000001056057817"</f>
        <v>70000001056057817</v>
      </c>
      <c r="B33" t="s">
        <v>438</v>
      </c>
      <c r="C33" t="s">
        <v>296</v>
      </c>
      <c r="E33" t="s">
        <v>296</v>
      </c>
      <c r="F33" t="s">
        <v>439</v>
      </c>
      <c r="G33" t="s">
        <v>440</v>
      </c>
      <c r="H33">
        <v>101000</v>
      </c>
      <c r="I33" t="s">
        <v>441</v>
      </c>
      <c r="K33" t="s">
        <v>442</v>
      </c>
      <c r="L33" t="s">
        <v>443</v>
      </c>
      <c r="M33" t="s">
        <v>318</v>
      </c>
      <c r="N33" t="s">
        <v>319</v>
      </c>
      <c r="O33" t="s">
        <v>408</v>
      </c>
      <c r="P33" t="s">
        <v>66</v>
      </c>
      <c r="Q33">
        <v>79859215833</v>
      </c>
      <c r="R33" t="s">
        <v>444</v>
      </c>
      <c r="S33" t="s">
        <v>445</v>
      </c>
      <c r="AE33" t="s">
        <v>446</v>
      </c>
      <c r="AF33" t="s">
        <v>447</v>
      </c>
    </row>
    <row r="34" spans="1:32" x14ac:dyDescent="0.25">
      <c r="A34" t="str">
        <f>"70000001031560568"</f>
        <v>70000001031560568</v>
      </c>
      <c r="B34" t="s">
        <v>191</v>
      </c>
      <c r="C34" t="s">
        <v>449</v>
      </c>
      <c r="D34" t="s">
        <v>450</v>
      </c>
      <c r="E34" t="s">
        <v>451</v>
      </c>
      <c r="G34" t="s">
        <v>316</v>
      </c>
      <c r="I34" t="s">
        <v>452</v>
      </c>
      <c r="K34" t="s">
        <v>453</v>
      </c>
      <c r="L34" t="s">
        <v>454</v>
      </c>
      <c r="M34" t="s">
        <v>44</v>
      </c>
      <c r="N34" t="s">
        <v>45</v>
      </c>
      <c r="O34" t="s">
        <v>60</v>
      </c>
      <c r="V34" t="s">
        <v>455</v>
      </c>
      <c r="AE34">
        <v>67.559914000000006</v>
      </c>
      <c r="AF34">
        <v>33.434052999999999</v>
      </c>
    </row>
    <row r="35" spans="1:32" x14ac:dyDescent="0.25">
      <c r="A35" t="str">
        <f>"70000001023318755"</f>
        <v>70000001023318755</v>
      </c>
      <c r="B35" t="s">
        <v>457</v>
      </c>
      <c r="C35" t="s">
        <v>456</v>
      </c>
      <c r="D35" t="s">
        <v>458</v>
      </c>
      <c r="E35" t="s">
        <v>459</v>
      </c>
      <c r="G35" t="s">
        <v>448</v>
      </c>
      <c r="I35" t="s">
        <v>460</v>
      </c>
      <c r="K35" t="s">
        <v>461</v>
      </c>
      <c r="L35" t="s">
        <v>462</v>
      </c>
      <c r="M35" t="s">
        <v>44</v>
      </c>
      <c r="N35" t="s">
        <v>51</v>
      </c>
      <c r="O35" t="s">
        <v>61</v>
      </c>
      <c r="AE35">
        <v>67.638380999999995</v>
      </c>
      <c r="AF35">
        <v>53.009462999999997</v>
      </c>
    </row>
    <row r="36" spans="1:32" x14ac:dyDescent="0.25">
      <c r="A36" t="str">
        <f>"70000001023587752"</f>
        <v>70000001023587752</v>
      </c>
      <c r="B36" t="s">
        <v>463</v>
      </c>
      <c r="C36" t="s">
        <v>464</v>
      </c>
      <c r="D36" t="s">
        <v>465</v>
      </c>
      <c r="E36" t="s">
        <v>466</v>
      </c>
      <c r="G36" t="s">
        <v>467</v>
      </c>
      <c r="I36" t="s">
        <v>468</v>
      </c>
      <c r="K36" t="s">
        <v>469</v>
      </c>
      <c r="L36" t="s">
        <v>470</v>
      </c>
      <c r="M36" t="s">
        <v>38</v>
      </c>
      <c r="N36" t="s">
        <v>43</v>
      </c>
      <c r="O36" t="s">
        <v>471</v>
      </c>
      <c r="AE36">
        <v>55.374488999999997</v>
      </c>
      <c r="AF36">
        <v>43.835444000000003</v>
      </c>
    </row>
    <row r="37" spans="1:32" x14ac:dyDescent="0.25">
      <c r="A37" t="str">
        <f>"10837314884337914"</f>
        <v>10837314884337914</v>
      </c>
      <c r="B37" t="s">
        <v>475</v>
      </c>
      <c r="C37" t="s">
        <v>472</v>
      </c>
      <c r="D37" t="s">
        <v>473</v>
      </c>
      <c r="E37" t="s">
        <v>474</v>
      </c>
      <c r="G37" t="s">
        <v>476</v>
      </c>
      <c r="H37">
        <v>173008</v>
      </c>
      <c r="I37" t="s">
        <v>477</v>
      </c>
      <c r="K37" t="s">
        <v>478</v>
      </c>
      <c r="L37" t="s">
        <v>479</v>
      </c>
      <c r="M37" t="s">
        <v>38</v>
      </c>
      <c r="N37" t="s">
        <v>43</v>
      </c>
      <c r="O37" t="s">
        <v>480</v>
      </c>
      <c r="P37" t="s">
        <v>41</v>
      </c>
      <c r="T37" t="s">
        <v>481</v>
      </c>
      <c r="V37" t="s">
        <v>482</v>
      </c>
      <c r="X37" t="s">
        <v>483</v>
      </c>
      <c r="AE37">
        <v>58.551242999999999</v>
      </c>
      <c r="AF37">
        <v>31.270091000000001</v>
      </c>
    </row>
    <row r="38" spans="1:32" x14ac:dyDescent="0.25">
      <c r="A38" t="str">
        <f>"141265769527719"</f>
        <v>141265769527719</v>
      </c>
      <c r="B38" t="s">
        <v>484</v>
      </c>
      <c r="C38" t="s">
        <v>485</v>
      </c>
      <c r="D38" t="s">
        <v>486</v>
      </c>
      <c r="E38" t="s">
        <v>487</v>
      </c>
      <c r="G38" t="s">
        <v>435</v>
      </c>
      <c r="H38">
        <v>633004</v>
      </c>
      <c r="I38" t="s">
        <v>488</v>
      </c>
      <c r="K38" t="s">
        <v>489</v>
      </c>
      <c r="L38" t="s">
        <v>490</v>
      </c>
      <c r="M38" t="s">
        <v>38</v>
      </c>
      <c r="N38" t="s">
        <v>39</v>
      </c>
      <c r="O38" t="s">
        <v>491</v>
      </c>
      <c r="P38" t="s">
        <v>41</v>
      </c>
      <c r="T38" t="s">
        <v>492</v>
      </c>
      <c r="V38" t="s">
        <v>493</v>
      </c>
      <c r="AE38">
        <v>54.75074</v>
      </c>
      <c r="AF38">
        <v>83.118544</v>
      </c>
    </row>
    <row r="39" spans="1:32" x14ac:dyDescent="0.25">
      <c r="A39" t="str">
        <f>"282003257695280"</f>
        <v>282003257695280</v>
      </c>
      <c r="B39" t="s">
        <v>497</v>
      </c>
      <c r="C39" t="s">
        <v>494</v>
      </c>
      <c r="D39" t="s">
        <v>495</v>
      </c>
      <c r="E39" t="s">
        <v>496</v>
      </c>
      <c r="F39" t="s">
        <v>269</v>
      </c>
      <c r="G39" t="s">
        <v>498</v>
      </c>
      <c r="H39">
        <v>644042</v>
      </c>
      <c r="I39" t="s">
        <v>499</v>
      </c>
      <c r="K39" t="s">
        <v>500</v>
      </c>
      <c r="L39" t="s">
        <v>501</v>
      </c>
      <c r="M39" t="s">
        <v>100</v>
      </c>
      <c r="N39" t="s">
        <v>502</v>
      </c>
      <c r="O39" t="s">
        <v>49</v>
      </c>
      <c r="P39" t="s">
        <v>47</v>
      </c>
      <c r="U39" t="s">
        <v>503</v>
      </c>
      <c r="V39" t="s">
        <v>504</v>
      </c>
      <c r="AA39">
        <v>457594262</v>
      </c>
      <c r="AE39">
        <v>54.964806000000003</v>
      </c>
      <c r="AF39">
        <v>73.384631999999996</v>
      </c>
    </row>
    <row r="40" spans="1:32" x14ac:dyDescent="0.25">
      <c r="A40" t="str">
        <f>"6755927722033341"</f>
        <v>6755927722033341</v>
      </c>
      <c r="B40" t="s">
        <v>506</v>
      </c>
      <c r="C40" t="s">
        <v>505</v>
      </c>
      <c r="D40" t="s">
        <v>507</v>
      </c>
      <c r="E40" t="s">
        <v>508</v>
      </c>
      <c r="F40" t="s">
        <v>53</v>
      </c>
      <c r="G40" t="s">
        <v>509</v>
      </c>
      <c r="H40">
        <v>460001</v>
      </c>
      <c r="J40" t="s">
        <v>510</v>
      </c>
      <c r="K40" t="s">
        <v>511</v>
      </c>
      <c r="L40" t="s">
        <v>512</v>
      </c>
      <c r="M40" t="s">
        <v>72</v>
      </c>
      <c r="N40" t="s">
        <v>75</v>
      </c>
      <c r="O40" t="s">
        <v>513</v>
      </c>
      <c r="V40" t="s">
        <v>514</v>
      </c>
      <c r="AE40">
        <v>51.762464999999999</v>
      </c>
      <c r="AF40">
        <v>55.121746000000002</v>
      </c>
    </row>
    <row r="41" spans="1:32" x14ac:dyDescent="0.25">
      <c r="A41" t="str">
        <f>"70000001045258935"</f>
        <v>70000001045258935</v>
      </c>
      <c r="B41" t="s">
        <v>517</v>
      </c>
      <c r="C41" t="s">
        <v>516</v>
      </c>
      <c r="D41" t="s">
        <v>518</v>
      </c>
      <c r="E41" t="s">
        <v>519</v>
      </c>
      <c r="G41" t="s">
        <v>520</v>
      </c>
      <c r="I41" t="s">
        <v>521</v>
      </c>
      <c r="K41" t="s">
        <v>522</v>
      </c>
      <c r="L41" t="s">
        <v>523</v>
      </c>
      <c r="M41" t="s">
        <v>38</v>
      </c>
      <c r="N41" t="s">
        <v>39</v>
      </c>
      <c r="O41" t="s">
        <v>188</v>
      </c>
      <c r="AE41">
        <v>53.278238999999999</v>
      </c>
      <c r="AF41">
        <v>36.581847000000003</v>
      </c>
    </row>
    <row r="42" spans="1:32" x14ac:dyDescent="0.25">
      <c r="A42" t="str">
        <f>"5911502792031700"</f>
        <v>5911502792031700</v>
      </c>
      <c r="B42" t="s">
        <v>525</v>
      </c>
      <c r="C42" t="s">
        <v>524</v>
      </c>
      <c r="D42" t="s">
        <v>526</v>
      </c>
      <c r="E42" t="s">
        <v>527</v>
      </c>
      <c r="G42" t="s">
        <v>528</v>
      </c>
      <c r="H42">
        <v>442780</v>
      </c>
      <c r="I42" t="s">
        <v>529</v>
      </c>
      <c r="K42" t="s">
        <v>530</v>
      </c>
      <c r="L42" t="s">
        <v>531</v>
      </c>
      <c r="M42" t="s">
        <v>38</v>
      </c>
      <c r="N42" t="s">
        <v>43</v>
      </c>
      <c r="O42" t="s">
        <v>532</v>
      </c>
      <c r="AE42">
        <v>53.309471000000002</v>
      </c>
      <c r="AF42">
        <v>45.040911999999999</v>
      </c>
    </row>
    <row r="43" spans="1:32" x14ac:dyDescent="0.25">
      <c r="A43" t="str">
        <f>"14355752093221277"</f>
        <v>14355752093221277</v>
      </c>
      <c r="B43" t="s">
        <v>76</v>
      </c>
      <c r="C43" t="s">
        <v>533</v>
      </c>
      <c r="D43" t="s">
        <v>534</v>
      </c>
      <c r="E43" t="s">
        <v>535</v>
      </c>
      <c r="G43" t="s">
        <v>536</v>
      </c>
      <c r="H43">
        <v>618400</v>
      </c>
      <c r="I43" t="s">
        <v>537</v>
      </c>
      <c r="K43" t="s">
        <v>538</v>
      </c>
      <c r="L43" t="s">
        <v>539</v>
      </c>
      <c r="M43" t="s">
        <v>38</v>
      </c>
      <c r="N43" t="s">
        <v>43</v>
      </c>
      <c r="O43" t="s">
        <v>540</v>
      </c>
      <c r="P43" t="s">
        <v>41</v>
      </c>
      <c r="T43" t="s">
        <v>541</v>
      </c>
      <c r="V43" t="s">
        <v>542</v>
      </c>
      <c r="W43" t="s">
        <v>543</v>
      </c>
      <c r="AE43">
        <v>59.411150999999997</v>
      </c>
      <c r="AF43">
        <v>56.786673999999998</v>
      </c>
    </row>
    <row r="44" spans="1:32" x14ac:dyDescent="0.25">
      <c r="A44" t="str">
        <f>"3518965489869616"</f>
        <v>3518965489869616</v>
      </c>
      <c r="B44" t="s">
        <v>99</v>
      </c>
      <c r="C44" t="s">
        <v>544</v>
      </c>
      <c r="D44" t="s">
        <v>545</v>
      </c>
      <c r="E44" t="s">
        <v>546</v>
      </c>
      <c r="G44" t="s">
        <v>547</v>
      </c>
      <c r="H44">
        <v>692760</v>
      </c>
      <c r="I44" t="s">
        <v>548</v>
      </c>
      <c r="K44" t="s">
        <v>549</v>
      </c>
      <c r="L44" t="s">
        <v>550</v>
      </c>
      <c r="M44" t="s">
        <v>38</v>
      </c>
      <c r="N44" t="s">
        <v>43</v>
      </c>
      <c r="O44" t="s">
        <v>551</v>
      </c>
      <c r="AE44">
        <v>43.357183999999997</v>
      </c>
      <c r="AF44">
        <v>132.18769499999999</v>
      </c>
    </row>
    <row r="45" spans="1:32" x14ac:dyDescent="0.25">
      <c r="A45" t="str">
        <f>"70000001030619531"</f>
        <v>70000001030619531</v>
      </c>
      <c r="B45" t="s">
        <v>553</v>
      </c>
      <c r="C45" t="s">
        <v>552</v>
      </c>
      <c r="D45" t="s">
        <v>554</v>
      </c>
      <c r="E45" t="s">
        <v>555</v>
      </c>
      <c r="G45" t="s">
        <v>556</v>
      </c>
      <c r="I45" t="s">
        <v>557</v>
      </c>
      <c r="K45" t="s">
        <v>558</v>
      </c>
      <c r="L45" t="s">
        <v>559</v>
      </c>
      <c r="M45" t="s">
        <v>38</v>
      </c>
      <c r="N45" t="s">
        <v>39</v>
      </c>
      <c r="O45" t="s">
        <v>73</v>
      </c>
      <c r="P45" t="s">
        <v>41</v>
      </c>
      <c r="U45" t="s">
        <v>560</v>
      </c>
      <c r="V45" t="s">
        <v>561</v>
      </c>
      <c r="AE45">
        <v>57.708252999999999</v>
      </c>
      <c r="AF45">
        <v>27.858362</v>
      </c>
    </row>
    <row r="46" spans="1:32" x14ac:dyDescent="0.25">
      <c r="A46" t="str">
        <f>"70000001023075656"</f>
        <v>70000001023075656</v>
      </c>
      <c r="B46" t="s">
        <v>101</v>
      </c>
      <c r="C46" t="s">
        <v>563</v>
      </c>
      <c r="D46" t="s">
        <v>564</v>
      </c>
      <c r="E46" t="s">
        <v>565</v>
      </c>
      <c r="G46" t="s">
        <v>566</v>
      </c>
      <c r="I46" t="s">
        <v>567</v>
      </c>
      <c r="K46" t="s">
        <v>568</v>
      </c>
      <c r="L46" t="s">
        <v>569</v>
      </c>
      <c r="M46" t="s">
        <v>38</v>
      </c>
      <c r="N46" t="s">
        <v>43</v>
      </c>
      <c r="O46" t="s">
        <v>83</v>
      </c>
      <c r="AE46">
        <v>44.593502999999998</v>
      </c>
      <c r="AF46">
        <v>40.132223000000003</v>
      </c>
    </row>
    <row r="47" spans="1:32" x14ac:dyDescent="0.25">
      <c r="A47" t="str">
        <f>"3800440466571419"</f>
        <v>3800440466571419</v>
      </c>
      <c r="B47" t="s">
        <v>570</v>
      </c>
      <c r="C47" t="s">
        <v>571</v>
      </c>
      <c r="D47" t="s">
        <v>572</v>
      </c>
      <c r="E47" t="s">
        <v>573</v>
      </c>
      <c r="G47" t="s">
        <v>574</v>
      </c>
      <c r="H47">
        <v>649002</v>
      </c>
      <c r="I47" t="s">
        <v>575</v>
      </c>
      <c r="J47" t="s">
        <v>576</v>
      </c>
      <c r="K47" t="s">
        <v>577</v>
      </c>
      <c r="L47" t="s">
        <v>578</v>
      </c>
      <c r="M47" t="s">
        <v>579</v>
      </c>
      <c r="N47" t="s">
        <v>580</v>
      </c>
      <c r="O47" t="s">
        <v>581</v>
      </c>
      <c r="P47" t="s">
        <v>47</v>
      </c>
      <c r="Q47">
        <v>79030748666</v>
      </c>
      <c r="AE47">
        <v>51.959505</v>
      </c>
      <c r="AF47">
        <v>85.914817999999997</v>
      </c>
    </row>
    <row r="48" spans="1:32" x14ac:dyDescent="0.25">
      <c r="A48" t="str">
        <f>"70000001031036569"</f>
        <v>70000001031036569</v>
      </c>
      <c r="B48" t="s">
        <v>583</v>
      </c>
      <c r="C48" t="s">
        <v>582</v>
      </c>
      <c r="D48" t="s">
        <v>584</v>
      </c>
      <c r="E48" t="s">
        <v>585</v>
      </c>
      <c r="G48" t="s">
        <v>586</v>
      </c>
      <c r="I48" t="s">
        <v>587</v>
      </c>
      <c r="K48" t="s">
        <v>588</v>
      </c>
      <c r="L48" t="s">
        <v>589</v>
      </c>
      <c r="M48" t="s">
        <v>38</v>
      </c>
      <c r="N48" t="s">
        <v>39</v>
      </c>
      <c r="AE48">
        <v>52.990178999999998</v>
      </c>
      <c r="AF48">
        <v>58.082563999999998</v>
      </c>
    </row>
    <row r="49" spans="1:32" x14ac:dyDescent="0.25">
      <c r="A49" t="str">
        <f>"70000001036855715"</f>
        <v>70000001036855715</v>
      </c>
      <c r="B49" t="s">
        <v>593</v>
      </c>
      <c r="C49" t="s">
        <v>590</v>
      </c>
      <c r="D49" t="s">
        <v>591</v>
      </c>
      <c r="E49" t="s">
        <v>592</v>
      </c>
      <c r="G49" t="s">
        <v>594</v>
      </c>
      <c r="H49">
        <v>671623</v>
      </c>
      <c r="I49" t="s">
        <v>595</v>
      </c>
      <c r="K49" t="s">
        <v>596</v>
      </c>
      <c r="M49" t="s">
        <v>38</v>
      </c>
      <c r="N49" t="s">
        <v>39</v>
      </c>
      <c r="O49" t="s">
        <v>71</v>
      </c>
      <c r="P49" t="s">
        <v>41</v>
      </c>
      <c r="Q49" t="s">
        <v>597</v>
      </c>
      <c r="V49" t="s">
        <v>598</v>
      </c>
      <c r="AE49">
        <v>53.413981</v>
      </c>
      <c r="AF49">
        <v>109.02671100000001</v>
      </c>
    </row>
    <row r="50" spans="1:32" x14ac:dyDescent="0.25">
      <c r="A50" t="str">
        <f>"70000001035846998"</f>
        <v>70000001035846998</v>
      </c>
      <c r="B50" t="s">
        <v>602</v>
      </c>
      <c r="C50" t="s">
        <v>599</v>
      </c>
      <c r="D50" t="s">
        <v>600</v>
      </c>
      <c r="E50" t="s">
        <v>601</v>
      </c>
      <c r="G50" t="s">
        <v>603</v>
      </c>
      <c r="K50" t="s">
        <v>604</v>
      </c>
      <c r="M50" t="s">
        <v>44</v>
      </c>
      <c r="N50" t="s">
        <v>58</v>
      </c>
      <c r="O50" t="s">
        <v>605</v>
      </c>
      <c r="AE50">
        <v>42.822944</v>
      </c>
      <c r="AF50">
        <v>47.123547000000002</v>
      </c>
    </row>
    <row r="51" spans="1:32" x14ac:dyDescent="0.25">
      <c r="A51" t="str">
        <f>"70000001023558895"</f>
        <v>70000001023558895</v>
      </c>
      <c r="B51" t="s">
        <v>332</v>
      </c>
      <c r="C51" t="s">
        <v>606</v>
      </c>
      <c r="D51" t="s">
        <v>607</v>
      </c>
      <c r="E51" t="s">
        <v>608</v>
      </c>
      <c r="G51" t="s">
        <v>609</v>
      </c>
      <c r="I51" t="s">
        <v>610</v>
      </c>
      <c r="K51" t="s">
        <v>611</v>
      </c>
      <c r="M51" t="s">
        <v>38</v>
      </c>
      <c r="N51" t="s">
        <v>43</v>
      </c>
      <c r="O51" t="s">
        <v>203</v>
      </c>
      <c r="AE51">
        <v>46.305599999999998</v>
      </c>
      <c r="AF51">
        <v>44.267156</v>
      </c>
    </row>
    <row r="52" spans="1:32" x14ac:dyDescent="0.25">
      <c r="A52" t="str">
        <f>"11259527349403808"</f>
        <v>11259527349403808</v>
      </c>
      <c r="B52" t="s">
        <v>613</v>
      </c>
      <c r="C52" t="s">
        <v>612</v>
      </c>
      <c r="D52" t="s">
        <v>614</v>
      </c>
      <c r="E52" t="s">
        <v>615</v>
      </c>
      <c r="F52" t="s">
        <v>562</v>
      </c>
      <c r="G52" t="s">
        <v>616</v>
      </c>
      <c r="H52">
        <v>185035</v>
      </c>
      <c r="I52" t="s">
        <v>617</v>
      </c>
      <c r="K52" t="s">
        <v>618</v>
      </c>
      <c r="M52" t="s">
        <v>132</v>
      </c>
      <c r="N52" t="s">
        <v>133</v>
      </c>
      <c r="O52" t="s">
        <v>165</v>
      </c>
      <c r="P52" t="s">
        <v>56</v>
      </c>
      <c r="T52" t="s">
        <v>619</v>
      </c>
      <c r="U52" t="s">
        <v>620</v>
      </c>
      <c r="V52" t="s">
        <v>621</v>
      </c>
      <c r="X52" t="s">
        <v>622</v>
      </c>
      <c r="AE52">
        <v>61.787985999999997</v>
      </c>
      <c r="AF52">
        <v>34.376443999999999</v>
      </c>
    </row>
    <row r="53" spans="1:32" x14ac:dyDescent="0.25">
      <c r="A53" t="str">
        <f>"70000001034525904"</f>
        <v>70000001034525904</v>
      </c>
      <c r="B53" t="s">
        <v>626</v>
      </c>
      <c r="C53" t="s">
        <v>623</v>
      </c>
      <c r="D53" t="s">
        <v>624</v>
      </c>
      <c r="E53" t="s">
        <v>625</v>
      </c>
      <c r="G53" t="s">
        <v>437</v>
      </c>
      <c r="H53">
        <v>169501</v>
      </c>
      <c r="I53" t="s">
        <v>627</v>
      </c>
      <c r="K53" t="s">
        <v>628</v>
      </c>
      <c r="L53" t="s">
        <v>629</v>
      </c>
      <c r="M53" t="s">
        <v>38</v>
      </c>
      <c r="N53" t="s">
        <v>39</v>
      </c>
      <c r="O53" t="s">
        <v>248</v>
      </c>
      <c r="P53" t="s">
        <v>41</v>
      </c>
      <c r="V53" t="s">
        <v>630</v>
      </c>
      <c r="AE53">
        <v>63.588549</v>
      </c>
      <c r="AF53">
        <v>53.936235000000003</v>
      </c>
    </row>
    <row r="54" spans="1:32" x14ac:dyDescent="0.25">
      <c r="A54" t="str">
        <f>"70000001025341622"</f>
        <v>70000001025341622</v>
      </c>
      <c r="B54" t="s">
        <v>634</v>
      </c>
      <c r="C54" t="s">
        <v>631</v>
      </c>
      <c r="D54" t="s">
        <v>632</v>
      </c>
      <c r="E54" t="s">
        <v>633</v>
      </c>
      <c r="G54" t="s">
        <v>635</v>
      </c>
      <c r="I54" t="s">
        <v>636</v>
      </c>
      <c r="K54" t="s">
        <v>637</v>
      </c>
      <c r="L54" t="s">
        <v>638</v>
      </c>
      <c r="M54" t="s">
        <v>639</v>
      </c>
      <c r="N54" t="s">
        <v>640</v>
      </c>
      <c r="O54" t="s">
        <v>67</v>
      </c>
      <c r="P54" t="s">
        <v>41</v>
      </c>
      <c r="Q54">
        <v>79787940420</v>
      </c>
      <c r="U54" t="s">
        <v>641</v>
      </c>
      <c r="V54" t="s">
        <v>642</v>
      </c>
      <c r="AE54">
        <v>45.200100999999997</v>
      </c>
      <c r="AF54">
        <v>33.371051000000001</v>
      </c>
    </row>
    <row r="55" spans="1:32" x14ac:dyDescent="0.25">
      <c r="A55" t="str">
        <f>"2956015536633371"</f>
        <v>2956015536633371</v>
      </c>
      <c r="B55" t="s">
        <v>136</v>
      </c>
      <c r="C55" t="s">
        <v>643</v>
      </c>
      <c r="D55" t="s">
        <v>644</v>
      </c>
      <c r="E55" t="s">
        <v>645</v>
      </c>
      <c r="G55" t="s">
        <v>646</v>
      </c>
      <c r="H55">
        <v>425008</v>
      </c>
      <c r="I55" t="s">
        <v>647</v>
      </c>
      <c r="K55" t="s">
        <v>648</v>
      </c>
      <c r="L55" t="s">
        <v>649</v>
      </c>
      <c r="M55" t="s">
        <v>38</v>
      </c>
      <c r="N55" t="s">
        <v>43</v>
      </c>
      <c r="O55" t="s">
        <v>650</v>
      </c>
      <c r="AE55">
        <v>55.872928999999999</v>
      </c>
      <c r="AF55">
        <v>48.334750999999997</v>
      </c>
    </row>
    <row r="56" spans="1:32" x14ac:dyDescent="0.25">
      <c r="A56" t="str">
        <f>"70000001044142563"</f>
        <v>70000001044142563</v>
      </c>
      <c r="B56" t="s">
        <v>655</v>
      </c>
      <c r="C56" t="s">
        <v>652</v>
      </c>
      <c r="D56" t="s">
        <v>653</v>
      </c>
      <c r="E56" t="s">
        <v>654</v>
      </c>
      <c r="G56" t="s">
        <v>436</v>
      </c>
      <c r="H56">
        <v>431580</v>
      </c>
      <c r="K56" t="s">
        <v>656</v>
      </c>
      <c r="M56" t="s">
        <v>44</v>
      </c>
      <c r="N56" t="s">
        <v>45</v>
      </c>
      <c r="V56" t="s">
        <v>657</v>
      </c>
      <c r="AE56">
        <v>54.036850000000001</v>
      </c>
      <c r="AF56">
        <v>45.429842000000001</v>
      </c>
    </row>
    <row r="57" spans="1:32" x14ac:dyDescent="0.25">
      <c r="A57" t="str">
        <f>"70000001038274341"</f>
        <v>70000001038274341</v>
      </c>
      <c r="B57" t="s">
        <v>661</v>
      </c>
      <c r="C57" t="s">
        <v>658</v>
      </c>
      <c r="D57" t="s">
        <v>659</v>
      </c>
      <c r="E57" t="s">
        <v>660</v>
      </c>
      <c r="G57" t="s">
        <v>225</v>
      </c>
      <c r="H57">
        <v>678600</v>
      </c>
      <c r="I57" t="s">
        <v>662</v>
      </c>
      <c r="K57" t="s">
        <v>663</v>
      </c>
      <c r="L57" t="s">
        <v>664</v>
      </c>
      <c r="M57" t="s">
        <v>38</v>
      </c>
      <c r="N57" t="s">
        <v>43</v>
      </c>
      <c r="O57" t="s">
        <v>665</v>
      </c>
      <c r="P57" t="s">
        <v>56</v>
      </c>
      <c r="U57" t="s">
        <v>666</v>
      </c>
      <c r="AE57">
        <v>60.895417000000002</v>
      </c>
      <c r="AF57">
        <v>131.97975</v>
      </c>
    </row>
    <row r="58" spans="1:32" x14ac:dyDescent="0.25">
      <c r="A58" t="str">
        <f>"70000001022578499"</f>
        <v>70000001022578499</v>
      </c>
      <c r="B58" t="s">
        <v>670</v>
      </c>
      <c r="C58" t="s">
        <v>667</v>
      </c>
      <c r="D58" t="s">
        <v>668</v>
      </c>
      <c r="E58" t="s">
        <v>669</v>
      </c>
      <c r="F58" t="s">
        <v>671</v>
      </c>
      <c r="G58" t="s">
        <v>672</v>
      </c>
      <c r="I58" t="s">
        <v>673</v>
      </c>
      <c r="K58" t="s">
        <v>674</v>
      </c>
      <c r="L58" t="s">
        <v>675</v>
      </c>
      <c r="M58" t="s">
        <v>54</v>
      </c>
      <c r="N58" t="s">
        <v>69</v>
      </c>
      <c r="O58" t="s">
        <v>224</v>
      </c>
      <c r="P58" t="s">
        <v>47</v>
      </c>
      <c r="AE58">
        <v>43.027147999999997</v>
      </c>
      <c r="AF58">
        <v>44.688353999999997</v>
      </c>
    </row>
    <row r="59" spans="1:32" x14ac:dyDescent="0.25">
      <c r="A59" t="str">
        <f>"70000001006656815"</f>
        <v>70000001006656815</v>
      </c>
      <c r="B59" t="s">
        <v>679</v>
      </c>
      <c r="C59" t="s">
        <v>676</v>
      </c>
      <c r="D59" t="s">
        <v>677</v>
      </c>
      <c r="E59" t="s">
        <v>678</v>
      </c>
      <c r="G59" t="s">
        <v>317</v>
      </c>
      <c r="H59">
        <v>423450</v>
      </c>
      <c r="I59" t="s">
        <v>680</v>
      </c>
      <c r="K59" t="s">
        <v>681</v>
      </c>
      <c r="L59" t="s">
        <v>682</v>
      </c>
      <c r="M59" t="s">
        <v>38</v>
      </c>
      <c r="N59" t="s">
        <v>55</v>
      </c>
      <c r="O59" t="s">
        <v>64</v>
      </c>
      <c r="P59" t="s">
        <v>47</v>
      </c>
      <c r="U59" t="s">
        <v>683</v>
      </c>
      <c r="AE59">
        <v>54.900736999999999</v>
      </c>
      <c r="AF59">
        <v>52.297718000000003</v>
      </c>
    </row>
    <row r="60" spans="1:32" x14ac:dyDescent="0.25">
      <c r="A60" t="str">
        <f>"70000001027042811"</f>
        <v>70000001027042811</v>
      </c>
      <c r="B60" t="s">
        <v>684</v>
      </c>
      <c r="C60" t="s">
        <v>685</v>
      </c>
      <c r="D60" t="s">
        <v>686</v>
      </c>
      <c r="E60" t="s">
        <v>687</v>
      </c>
      <c r="G60" t="s">
        <v>688</v>
      </c>
      <c r="K60" t="s">
        <v>689</v>
      </c>
      <c r="L60" t="s">
        <v>690</v>
      </c>
      <c r="M60" t="s">
        <v>38</v>
      </c>
      <c r="N60" t="s">
        <v>55</v>
      </c>
      <c r="O60" t="s">
        <v>423</v>
      </c>
      <c r="AE60">
        <v>51.717996999999997</v>
      </c>
      <c r="AF60">
        <v>94.436532999999997</v>
      </c>
    </row>
    <row r="61" spans="1:32" x14ac:dyDescent="0.25">
      <c r="A61" t="str">
        <f>"9711414977495838"</f>
        <v>9711414977495838</v>
      </c>
      <c r="B61" t="s">
        <v>153</v>
      </c>
      <c r="C61" t="s">
        <v>691</v>
      </c>
      <c r="D61" t="s">
        <v>692</v>
      </c>
      <c r="E61" t="s">
        <v>693</v>
      </c>
      <c r="G61" t="s">
        <v>694</v>
      </c>
      <c r="H61">
        <v>655017</v>
      </c>
      <c r="I61" t="s">
        <v>695</v>
      </c>
      <c r="K61" t="s">
        <v>696</v>
      </c>
      <c r="L61" t="s">
        <v>697</v>
      </c>
      <c r="M61" t="s">
        <v>38</v>
      </c>
      <c r="N61" t="s">
        <v>43</v>
      </c>
      <c r="O61" t="s">
        <v>433</v>
      </c>
      <c r="W61" t="s">
        <v>698</v>
      </c>
      <c r="AE61">
        <v>53.725555</v>
      </c>
      <c r="AF61">
        <v>91.435879</v>
      </c>
    </row>
    <row r="62" spans="1:32" x14ac:dyDescent="0.25">
      <c r="A62" t="str">
        <f>"3378228001509287"</f>
        <v>3378228001509287</v>
      </c>
      <c r="B62" t="s">
        <v>702</v>
      </c>
      <c r="C62" t="s">
        <v>699</v>
      </c>
      <c r="D62" t="s">
        <v>700</v>
      </c>
      <c r="E62" t="s">
        <v>701</v>
      </c>
      <c r="G62" t="s">
        <v>703</v>
      </c>
      <c r="H62">
        <v>346780</v>
      </c>
      <c r="I62" t="s">
        <v>704</v>
      </c>
      <c r="K62" t="s">
        <v>705</v>
      </c>
      <c r="L62" t="s">
        <v>706</v>
      </c>
      <c r="M62" t="s">
        <v>38</v>
      </c>
      <c r="N62" t="s">
        <v>43</v>
      </c>
      <c r="O62" t="s">
        <v>287</v>
      </c>
      <c r="T62" t="s">
        <v>707</v>
      </c>
      <c r="V62" t="s">
        <v>708</v>
      </c>
      <c r="AE62">
        <v>47.110678</v>
      </c>
      <c r="AF62">
        <v>39.420565000000003</v>
      </c>
    </row>
    <row r="63" spans="1:32" x14ac:dyDescent="0.25">
      <c r="A63" t="str">
        <f>"6192977768692323"</f>
        <v>6192977768692323</v>
      </c>
      <c r="B63" t="s">
        <v>710</v>
      </c>
      <c r="C63" t="s">
        <v>709</v>
      </c>
      <c r="D63" t="s">
        <v>711</v>
      </c>
      <c r="E63" t="s">
        <v>712</v>
      </c>
      <c r="G63" t="s">
        <v>713</v>
      </c>
      <c r="H63">
        <v>391110</v>
      </c>
      <c r="I63" t="s">
        <v>714</v>
      </c>
      <c r="K63" t="s">
        <v>715</v>
      </c>
      <c r="L63" t="s">
        <v>716</v>
      </c>
      <c r="M63" t="s">
        <v>38</v>
      </c>
      <c r="N63" t="s">
        <v>43</v>
      </c>
      <c r="O63" t="s">
        <v>434</v>
      </c>
      <c r="V63" t="s">
        <v>717</v>
      </c>
      <c r="AE63">
        <v>54.733701000000003</v>
      </c>
      <c r="AF63">
        <v>39.504123999999997</v>
      </c>
    </row>
    <row r="64" spans="1:32" x14ac:dyDescent="0.25">
      <c r="A64" t="str">
        <f>"2533803071717292"</f>
        <v>2533803071717292</v>
      </c>
      <c r="B64" t="s">
        <v>719</v>
      </c>
      <c r="C64" t="s">
        <v>718</v>
      </c>
      <c r="D64" t="s">
        <v>651</v>
      </c>
      <c r="E64" t="s">
        <v>720</v>
      </c>
      <c r="G64" t="s">
        <v>721</v>
      </c>
      <c r="H64">
        <v>443539</v>
      </c>
      <c r="J64" t="s">
        <v>722</v>
      </c>
      <c r="K64" t="s">
        <v>723</v>
      </c>
      <c r="L64" t="s">
        <v>724</v>
      </c>
      <c r="M64" t="s">
        <v>44</v>
      </c>
      <c r="N64" t="s">
        <v>45</v>
      </c>
      <c r="O64" t="s">
        <v>67</v>
      </c>
      <c r="V64" t="s">
        <v>725</v>
      </c>
      <c r="AE64">
        <v>53.048831</v>
      </c>
      <c r="AF64">
        <v>50.501111999999999</v>
      </c>
    </row>
    <row r="65" spans="1:32" x14ac:dyDescent="0.25">
      <c r="A65" t="str">
        <f>"70000001024545221"</f>
        <v>70000001024545221</v>
      </c>
      <c r="B65" t="s">
        <v>729</v>
      </c>
      <c r="C65" t="s">
        <v>726</v>
      </c>
      <c r="D65" t="s">
        <v>727</v>
      </c>
      <c r="E65" t="s">
        <v>728</v>
      </c>
      <c r="G65" t="s">
        <v>353</v>
      </c>
      <c r="I65" t="s">
        <v>730</v>
      </c>
      <c r="K65" t="s">
        <v>731</v>
      </c>
      <c r="L65" t="s">
        <v>732</v>
      </c>
      <c r="M65" t="s">
        <v>38</v>
      </c>
      <c r="N65" t="s">
        <v>43</v>
      </c>
      <c r="O65" t="s">
        <v>733</v>
      </c>
      <c r="U65" t="s">
        <v>734</v>
      </c>
      <c r="V65" t="s">
        <v>735</v>
      </c>
      <c r="W65" t="s">
        <v>736</v>
      </c>
      <c r="AE65">
        <v>52.028606000000003</v>
      </c>
      <c r="AF65">
        <v>47.782335000000003</v>
      </c>
    </row>
    <row r="66" spans="1:32" x14ac:dyDescent="0.25">
      <c r="A66" t="str">
        <f>"12385428256690677"</f>
        <v>12385428256690677</v>
      </c>
      <c r="B66" t="s">
        <v>739</v>
      </c>
      <c r="C66" t="s">
        <v>737</v>
      </c>
      <c r="D66" t="s">
        <v>738</v>
      </c>
      <c r="E66" t="s">
        <v>740</v>
      </c>
      <c r="G66" t="s">
        <v>741</v>
      </c>
      <c r="H66">
        <v>694030</v>
      </c>
      <c r="I66" t="s">
        <v>742</v>
      </c>
      <c r="K66" t="s">
        <v>743</v>
      </c>
      <c r="L66" t="s">
        <v>744</v>
      </c>
      <c r="M66" t="s">
        <v>38</v>
      </c>
      <c r="N66" t="s">
        <v>43</v>
      </c>
      <c r="O66" t="s">
        <v>745</v>
      </c>
      <c r="AE66">
        <v>46.720913000000003</v>
      </c>
      <c r="AF66">
        <v>142.51852500000001</v>
      </c>
    </row>
    <row r="67" spans="1:32" x14ac:dyDescent="0.25">
      <c r="A67" t="str">
        <f>"1267165676436252"</f>
        <v>1267165676436252</v>
      </c>
      <c r="B67" t="s">
        <v>748</v>
      </c>
      <c r="C67" t="s">
        <v>747</v>
      </c>
      <c r="D67" t="s">
        <v>749</v>
      </c>
      <c r="E67" t="s">
        <v>750</v>
      </c>
      <c r="G67" t="s">
        <v>751</v>
      </c>
      <c r="H67">
        <v>624003</v>
      </c>
      <c r="I67" t="s">
        <v>752</v>
      </c>
      <c r="K67" t="s">
        <v>753</v>
      </c>
      <c r="M67" t="s">
        <v>38</v>
      </c>
      <c r="N67" t="s">
        <v>43</v>
      </c>
      <c r="O67" t="s">
        <v>754</v>
      </c>
      <c r="AE67">
        <v>56.684680999999998</v>
      </c>
      <c r="AF67">
        <v>60.841611</v>
      </c>
    </row>
    <row r="68" spans="1:32" x14ac:dyDescent="0.25">
      <c r="A68" t="str">
        <f>"8866990047364150"</f>
        <v>8866990047364150</v>
      </c>
      <c r="B68" t="s">
        <v>756</v>
      </c>
      <c r="C68" t="s">
        <v>755</v>
      </c>
      <c r="D68" t="s">
        <v>757</v>
      </c>
      <c r="E68" t="s">
        <v>758</v>
      </c>
      <c r="F68" t="s">
        <v>515</v>
      </c>
      <c r="G68" t="s">
        <v>759</v>
      </c>
      <c r="H68">
        <v>214031</v>
      </c>
      <c r="I68" t="s">
        <v>760</v>
      </c>
      <c r="J68" t="s">
        <v>761</v>
      </c>
      <c r="K68" t="s">
        <v>762</v>
      </c>
      <c r="L68" t="s">
        <v>763</v>
      </c>
      <c r="M68" t="s">
        <v>95</v>
      </c>
      <c r="N68" t="s">
        <v>764</v>
      </c>
      <c r="O68" t="s">
        <v>49</v>
      </c>
      <c r="P68" t="s">
        <v>50</v>
      </c>
      <c r="AE68">
        <v>54.767843999999997</v>
      </c>
      <c r="AF68">
        <v>32.076168000000003</v>
      </c>
    </row>
    <row r="69" spans="1:32" x14ac:dyDescent="0.25">
      <c r="A69" t="str">
        <f>"12526164744603288"</f>
        <v>12526164744603288</v>
      </c>
      <c r="B69" t="s">
        <v>766</v>
      </c>
      <c r="C69" t="s">
        <v>765</v>
      </c>
      <c r="D69" t="s">
        <v>767</v>
      </c>
      <c r="E69" t="s">
        <v>768</v>
      </c>
      <c r="G69" t="s">
        <v>769</v>
      </c>
      <c r="H69">
        <v>357820</v>
      </c>
      <c r="I69" t="s">
        <v>770</v>
      </c>
      <c r="K69" t="s">
        <v>771</v>
      </c>
      <c r="L69" t="s">
        <v>772</v>
      </c>
      <c r="M69" t="s">
        <v>38</v>
      </c>
      <c r="N69" t="s">
        <v>43</v>
      </c>
      <c r="O69" t="s">
        <v>773</v>
      </c>
      <c r="V69" t="s">
        <v>774</v>
      </c>
      <c r="W69" t="s">
        <v>775</v>
      </c>
      <c r="AE69">
        <v>44.149005000000002</v>
      </c>
      <c r="AF69">
        <v>43.469644000000002</v>
      </c>
    </row>
    <row r="70" spans="1:32" x14ac:dyDescent="0.25">
      <c r="A70" t="str">
        <f>"11400265837882363"</f>
        <v>11400265837882363</v>
      </c>
      <c r="B70" t="s">
        <v>777</v>
      </c>
      <c r="C70" t="s">
        <v>776</v>
      </c>
      <c r="D70" t="s">
        <v>778</v>
      </c>
      <c r="E70" t="s">
        <v>779</v>
      </c>
      <c r="G70" t="s">
        <v>394</v>
      </c>
      <c r="H70">
        <v>393190</v>
      </c>
      <c r="I70" t="s">
        <v>780</v>
      </c>
      <c r="K70" t="s">
        <v>781</v>
      </c>
      <c r="L70" t="s">
        <v>782</v>
      </c>
      <c r="M70" t="s">
        <v>38</v>
      </c>
      <c r="N70" t="s">
        <v>39</v>
      </c>
      <c r="O70" t="s">
        <v>783</v>
      </c>
      <c r="P70" t="s">
        <v>41</v>
      </c>
      <c r="Q70">
        <v>79537207285</v>
      </c>
      <c r="V70" t="s">
        <v>784</v>
      </c>
      <c r="W70" t="s">
        <v>785</v>
      </c>
      <c r="AE70">
        <v>52.586865000000003</v>
      </c>
      <c r="AF70">
        <v>41.501902000000001</v>
      </c>
    </row>
    <row r="71" spans="1:32" x14ac:dyDescent="0.25">
      <c r="A71" t="str">
        <f>"6615190233752173"</f>
        <v>6615190233752173</v>
      </c>
      <c r="B71" t="s">
        <v>787</v>
      </c>
      <c r="C71" t="s">
        <v>786</v>
      </c>
      <c r="D71" t="s">
        <v>354</v>
      </c>
      <c r="E71" t="s">
        <v>788</v>
      </c>
      <c r="G71" t="s">
        <v>789</v>
      </c>
      <c r="H71">
        <v>170530</v>
      </c>
      <c r="I71" t="s">
        <v>790</v>
      </c>
      <c r="K71" t="s">
        <v>791</v>
      </c>
      <c r="L71" t="s">
        <v>792</v>
      </c>
      <c r="M71" t="s">
        <v>38</v>
      </c>
      <c r="N71" t="s">
        <v>39</v>
      </c>
      <c r="O71" t="s">
        <v>793</v>
      </c>
      <c r="P71" t="s">
        <v>41</v>
      </c>
      <c r="T71" t="s">
        <v>794</v>
      </c>
      <c r="U71" t="s">
        <v>795</v>
      </c>
      <c r="W71" t="s">
        <v>796</v>
      </c>
      <c r="Y71" t="s">
        <v>797</v>
      </c>
      <c r="AE71">
        <v>56.778148000000002</v>
      </c>
      <c r="AF71">
        <v>36.141950999999999</v>
      </c>
    </row>
    <row r="72" spans="1:32" x14ac:dyDescent="0.25">
      <c r="A72" t="str">
        <f>"70000001006495376"</f>
        <v>70000001006495376</v>
      </c>
      <c r="B72" t="s">
        <v>799</v>
      </c>
      <c r="C72" t="s">
        <v>798</v>
      </c>
      <c r="D72" t="s">
        <v>800</v>
      </c>
      <c r="E72" t="s">
        <v>801</v>
      </c>
      <c r="G72" t="s">
        <v>802</v>
      </c>
      <c r="I72" t="s">
        <v>803</v>
      </c>
      <c r="K72" t="s">
        <v>804</v>
      </c>
      <c r="L72" t="s">
        <v>805</v>
      </c>
      <c r="M72" t="s">
        <v>38</v>
      </c>
      <c r="N72" t="s">
        <v>55</v>
      </c>
      <c r="O72" t="s">
        <v>190</v>
      </c>
      <c r="Q72">
        <v>79521613178</v>
      </c>
      <c r="T72" t="s">
        <v>806</v>
      </c>
      <c r="U72" t="s">
        <v>807</v>
      </c>
      <c r="V72" t="s">
        <v>808</v>
      </c>
      <c r="W72" t="s">
        <v>809</v>
      </c>
      <c r="AE72">
        <v>56.592492999999997</v>
      </c>
      <c r="AF72">
        <v>84.907687999999993</v>
      </c>
    </row>
    <row r="73" spans="1:32" x14ac:dyDescent="0.25">
      <c r="A73" t="str">
        <f>"5067077861991340"</f>
        <v>5067077861991340</v>
      </c>
      <c r="B73" t="s">
        <v>355</v>
      </c>
      <c r="C73" t="s">
        <v>810</v>
      </c>
      <c r="D73" t="s">
        <v>811</v>
      </c>
      <c r="E73" t="s">
        <v>812</v>
      </c>
      <c r="G73" t="s">
        <v>137</v>
      </c>
      <c r="H73">
        <v>301318</v>
      </c>
      <c r="K73" t="s">
        <v>813</v>
      </c>
      <c r="L73" t="s">
        <v>814</v>
      </c>
      <c r="M73" t="s">
        <v>44</v>
      </c>
      <c r="N73" t="s">
        <v>45</v>
      </c>
      <c r="AE73">
        <v>54.140298000000001</v>
      </c>
      <c r="AF73">
        <v>38.162474000000003</v>
      </c>
    </row>
    <row r="74" spans="1:32" x14ac:dyDescent="0.25">
      <c r="A74" t="str">
        <f>"1830115629873197"</f>
        <v>1830115629873197</v>
      </c>
      <c r="B74" t="s">
        <v>815</v>
      </c>
      <c r="C74" t="s">
        <v>816</v>
      </c>
      <c r="D74" t="s">
        <v>817</v>
      </c>
      <c r="E74" t="s">
        <v>818</v>
      </c>
      <c r="G74" t="s">
        <v>819</v>
      </c>
      <c r="H74">
        <v>627140</v>
      </c>
      <c r="I74" t="s">
        <v>820</v>
      </c>
      <c r="K74" t="s">
        <v>821</v>
      </c>
      <c r="L74" t="s">
        <v>822</v>
      </c>
      <c r="M74" t="s">
        <v>38</v>
      </c>
      <c r="N74" t="s">
        <v>39</v>
      </c>
      <c r="O74" t="s">
        <v>356</v>
      </c>
      <c r="P74" t="s">
        <v>56</v>
      </c>
      <c r="U74" t="s">
        <v>823</v>
      </c>
      <c r="V74" t="s">
        <v>824</v>
      </c>
      <c r="AE74">
        <v>56.512928000000002</v>
      </c>
      <c r="AF74">
        <v>66.540425999999997</v>
      </c>
    </row>
    <row r="75" spans="1:32" x14ac:dyDescent="0.25">
      <c r="A75" t="str">
        <f>"70000001031036132"</f>
        <v>70000001031036132</v>
      </c>
      <c r="B75" t="s">
        <v>826</v>
      </c>
      <c r="C75" t="s">
        <v>825</v>
      </c>
      <c r="D75" t="s">
        <v>827</v>
      </c>
      <c r="E75" t="s">
        <v>828</v>
      </c>
      <c r="G75" t="s">
        <v>829</v>
      </c>
      <c r="K75" t="s">
        <v>830</v>
      </c>
      <c r="L75" t="s">
        <v>831</v>
      </c>
      <c r="M75" t="s">
        <v>38</v>
      </c>
      <c r="N75" t="s">
        <v>39</v>
      </c>
      <c r="O75" t="s">
        <v>832</v>
      </c>
      <c r="P75" t="s">
        <v>56</v>
      </c>
      <c r="U75" t="s">
        <v>833</v>
      </c>
      <c r="V75" t="s">
        <v>834</v>
      </c>
      <c r="AE75">
        <v>57.053660000000001</v>
      </c>
      <c r="AF75">
        <v>53.968145</v>
      </c>
    </row>
    <row r="76" spans="1:32" x14ac:dyDescent="0.25">
      <c r="A76" t="str">
        <f>"70000001023802475"</f>
        <v>70000001023802475</v>
      </c>
      <c r="B76" t="s">
        <v>838</v>
      </c>
      <c r="C76" t="s">
        <v>835</v>
      </c>
      <c r="D76" t="s">
        <v>836</v>
      </c>
      <c r="E76" t="s">
        <v>837</v>
      </c>
      <c r="G76" t="s">
        <v>839</v>
      </c>
      <c r="I76" t="s">
        <v>840</v>
      </c>
      <c r="K76" t="s">
        <v>841</v>
      </c>
      <c r="L76" t="s">
        <v>842</v>
      </c>
      <c r="M76" t="s">
        <v>270</v>
      </c>
      <c r="N76" t="s">
        <v>843</v>
      </c>
      <c r="O76" t="s">
        <v>844</v>
      </c>
      <c r="V76" t="s">
        <v>845</v>
      </c>
      <c r="AE76">
        <v>54.227657999999998</v>
      </c>
      <c r="AF76">
        <v>49.561264999999999</v>
      </c>
    </row>
    <row r="77" spans="1:32" x14ac:dyDescent="0.25">
      <c r="A77" t="str">
        <f>"13229852186382641"</f>
        <v>13229852186382641</v>
      </c>
      <c r="B77" t="s">
        <v>846</v>
      </c>
      <c r="C77" t="s">
        <v>847</v>
      </c>
      <c r="D77" t="s">
        <v>848</v>
      </c>
      <c r="E77" t="s">
        <v>849</v>
      </c>
      <c r="G77" t="s">
        <v>850</v>
      </c>
      <c r="H77">
        <v>682644</v>
      </c>
      <c r="I77" t="s">
        <v>851</v>
      </c>
      <c r="K77" t="s">
        <v>852</v>
      </c>
      <c r="L77" t="s">
        <v>853</v>
      </c>
      <c r="M77" t="s">
        <v>38</v>
      </c>
      <c r="N77" t="s">
        <v>39</v>
      </c>
      <c r="O77" t="s">
        <v>854</v>
      </c>
      <c r="P77" t="s">
        <v>50</v>
      </c>
      <c r="U77" t="s">
        <v>855</v>
      </c>
      <c r="W77" t="s">
        <v>856</v>
      </c>
      <c r="AE77">
        <v>50.223630999999997</v>
      </c>
      <c r="AF77">
        <v>136.90511599999999</v>
      </c>
    </row>
    <row r="78" spans="1:32" x14ac:dyDescent="0.25">
      <c r="A78" t="str">
        <f>"70000001034239675"</f>
        <v>70000001034239675</v>
      </c>
      <c r="B78" t="s">
        <v>746</v>
      </c>
      <c r="C78" t="s">
        <v>857</v>
      </c>
      <c r="D78" t="s">
        <v>858</v>
      </c>
      <c r="E78" t="s">
        <v>859</v>
      </c>
      <c r="G78" t="s">
        <v>860</v>
      </c>
      <c r="I78" t="s">
        <v>861</v>
      </c>
      <c r="K78" t="s">
        <v>862</v>
      </c>
      <c r="L78" t="s">
        <v>863</v>
      </c>
      <c r="M78" t="s">
        <v>38</v>
      </c>
      <c r="N78" t="s">
        <v>43</v>
      </c>
      <c r="O78" t="s">
        <v>81</v>
      </c>
      <c r="AE78">
        <v>62.244726</v>
      </c>
      <c r="AF78">
        <v>74.531924000000004</v>
      </c>
    </row>
    <row r="79" spans="1:32" x14ac:dyDescent="0.25">
      <c r="A79" t="str">
        <f>"3659702978284220"</f>
        <v>3659702978284220</v>
      </c>
      <c r="B79" t="s">
        <v>864</v>
      </c>
      <c r="C79" t="s">
        <v>865</v>
      </c>
      <c r="D79" t="s">
        <v>866</v>
      </c>
      <c r="E79" t="s">
        <v>867</v>
      </c>
      <c r="G79" t="s">
        <v>432</v>
      </c>
      <c r="H79">
        <v>457400</v>
      </c>
      <c r="I79" t="s">
        <v>868</v>
      </c>
      <c r="K79" t="s">
        <v>869</v>
      </c>
      <c r="M79" t="s">
        <v>38</v>
      </c>
      <c r="N79" t="s">
        <v>43</v>
      </c>
      <c r="O79" t="s">
        <v>315</v>
      </c>
      <c r="V79" t="s">
        <v>870</v>
      </c>
      <c r="AE79">
        <v>53.293548000000001</v>
      </c>
      <c r="AF79">
        <v>59.133521999999999</v>
      </c>
    </row>
    <row r="80" spans="1:32" x14ac:dyDescent="0.25">
      <c r="A80" t="str">
        <f>"70000001022461579"</f>
        <v>70000001022461579</v>
      </c>
      <c r="B80" t="s">
        <v>872</v>
      </c>
      <c r="C80" t="s">
        <v>871</v>
      </c>
      <c r="D80" t="s">
        <v>877</v>
      </c>
      <c r="E80" t="s">
        <v>878</v>
      </c>
      <c r="F80" t="s">
        <v>879</v>
      </c>
      <c r="G80" t="s">
        <v>880</v>
      </c>
      <c r="H80">
        <v>364015</v>
      </c>
      <c r="J80" t="s">
        <v>881</v>
      </c>
      <c r="K80" t="s">
        <v>882</v>
      </c>
      <c r="M80" t="s">
        <v>38</v>
      </c>
      <c r="N80" t="s">
        <v>43</v>
      </c>
      <c r="O80" t="s">
        <v>46</v>
      </c>
      <c r="T80" t="s">
        <v>873</v>
      </c>
      <c r="V80" t="s">
        <v>874</v>
      </c>
      <c r="W80" t="s">
        <v>875</v>
      </c>
      <c r="Y80" t="s">
        <v>876</v>
      </c>
      <c r="AE80">
        <v>43.291328999999998</v>
      </c>
      <c r="AF80">
        <v>45.721423999999999</v>
      </c>
    </row>
    <row r="81" spans="1:32" x14ac:dyDescent="0.25">
      <c r="A81" t="str">
        <f>"70000001034903868"</f>
        <v>70000001034903868</v>
      </c>
      <c r="B81" t="s">
        <v>884</v>
      </c>
      <c r="C81" t="s">
        <v>883</v>
      </c>
      <c r="D81" t="s">
        <v>885</v>
      </c>
      <c r="E81" t="s">
        <v>886</v>
      </c>
      <c r="G81" t="s">
        <v>887</v>
      </c>
      <c r="I81" t="s">
        <v>888</v>
      </c>
      <c r="K81" t="s">
        <v>889</v>
      </c>
      <c r="M81" t="s">
        <v>890</v>
      </c>
      <c r="N81" t="s">
        <v>891</v>
      </c>
      <c r="O81" t="s">
        <v>135</v>
      </c>
      <c r="P81" t="s">
        <v>56</v>
      </c>
      <c r="AE81">
        <v>55.497354999999999</v>
      </c>
      <c r="AF81">
        <v>46.953516</v>
      </c>
    </row>
    <row r="82" spans="1:32" x14ac:dyDescent="0.25">
      <c r="A82" t="str">
        <f>"70000001041690656"</f>
        <v>70000001041690656</v>
      </c>
      <c r="B82" t="s">
        <v>894</v>
      </c>
      <c r="C82" t="s">
        <v>895</v>
      </c>
      <c r="D82" t="s">
        <v>892</v>
      </c>
      <c r="E82" t="s">
        <v>893</v>
      </c>
      <c r="G82" t="s">
        <v>896</v>
      </c>
      <c r="H82">
        <v>689000</v>
      </c>
      <c r="I82" t="s">
        <v>897</v>
      </c>
      <c r="K82" t="s">
        <v>898</v>
      </c>
      <c r="L82" t="s">
        <v>899</v>
      </c>
      <c r="M82" t="s">
        <v>38</v>
      </c>
      <c r="N82" t="s">
        <v>43</v>
      </c>
      <c r="O82" t="s">
        <v>900</v>
      </c>
      <c r="AE82">
        <v>64.733039000000005</v>
      </c>
      <c r="AF82">
        <v>177.52091100000001</v>
      </c>
    </row>
    <row r="83" spans="1:32" x14ac:dyDescent="0.25">
      <c r="A83" t="str">
        <f>"70000001006953407"</f>
        <v>70000001006953407</v>
      </c>
      <c r="B83" t="s">
        <v>901</v>
      </c>
      <c r="C83" t="s">
        <v>902</v>
      </c>
      <c r="D83" t="s">
        <v>903</v>
      </c>
      <c r="E83" t="s">
        <v>904</v>
      </c>
      <c r="G83" t="s">
        <v>905</v>
      </c>
      <c r="H83">
        <v>629603</v>
      </c>
      <c r="I83" t="s">
        <v>906</v>
      </c>
      <c r="K83" t="s">
        <v>907</v>
      </c>
      <c r="L83" t="s">
        <v>908</v>
      </c>
      <c r="M83" t="s">
        <v>38</v>
      </c>
      <c r="N83" t="s">
        <v>43</v>
      </c>
      <c r="O83" t="s">
        <v>909</v>
      </c>
      <c r="T83" t="s">
        <v>910</v>
      </c>
      <c r="V83" t="s">
        <v>911</v>
      </c>
      <c r="AE83">
        <v>63.795940999999999</v>
      </c>
      <c r="AF83">
        <v>74.491814000000005</v>
      </c>
    </row>
    <row r="84" spans="1:32" x14ac:dyDescent="0.25">
      <c r="A84" t="str">
        <f>"70000001030491539"</f>
        <v>70000001030491539</v>
      </c>
      <c r="B84" t="s">
        <v>913</v>
      </c>
      <c r="C84" t="s">
        <v>912</v>
      </c>
      <c r="D84" t="s">
        <v>914</v>
      </c>
      <c r="E84" t="s">
        <v>915</v>
      </c>
      <c r="G84" t="s">
        <v>82</v>
      </c>
      <c r="I84" t="s">
        <v>916</v>
      </c>
      <c r="K84" t="s">
        <v>917</v>
      </c>
      <c r="L84" t="s">
        <v>918</v>
      </c>
      <c r="M84" t="s">
        <v>38</v>
      </c>
      <c r="N84" t="s">
        <v>39</v>
      </c>
      <c r="AE84">
        <v>57.864066000000001</v>
      </c>
      <c r="AF84">
        <v>40.268188000000002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Vladimir</dc:creator>
  <cp:lastModifiedBy>Владимир</cp:lastModifiedBy>
  <dcterms:created xsi:type="dcterms:W3CDTF">2022-06-24T13:37:08Z</dcterms:created>
  <dcterms:modified xsi:type="dcterms:W3CDTF">2022-07-09T11:24:33Z</dcterms:modified>
</cp:coreProperties>
</file>