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G:\Проект Мобильная торговля\! Rus-Base.ru\Базы\01_06_2022\Готовые базы\Demo\"/>
    </mc:Choice>
  </mc:AlternateContent>
  <xr:revisionPtr revIDLastSave="0" documentId="13_ncr:1_{02E1A76C-CE09-4364-8E6D-78980E0F2505}" xr6:coauthVersionLast="40" xr6:coauthVersionMax="40" xr10:uidLastSave="{00000000-0000-0000-0000-000000000000}"/>
  <bookViews>
    <workbookView xWindow="0" yWindow="0" windowWidth="24000" windowHeight="114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9" i="1" l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 l="1"/>
  <c r="A30" i="1"/>
  <c r="A29" i="1"/>
  <c r="A28" i="1"/>
  <c r="A27" i="1" l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<sst xmlns="http://schemas.openxmlformats.org/spreadsheetml/2006/main" count="1074" uniqueCount="900">
  <si>
    <t>ID</t>
  </si>
  <si>
    <t>Название</t>
  </si>
  <si>
    <t>Регион</t>
  </si>
  <si>
    <t>Район</t>
  </si>
  <si>
    <t>Город</t>
  </si>
  <si>
    <t>Район города</t>
  </si>
  <si>
    <t>Адрес</t>
  </si>
  <si>
    <t>Индекс</t>
  </si>
  <si>
    <t>Телефон</t>
  </si>
  <si>
    <t>Мобильный телефон</t>
  </si>
  <si>
    <t>Email</t>
  </si>
  <si>
    <t>Сайт</t>
  </si>
  <si>
    <t>Рубрика</t>
  </si>
  <si>
    <t>Подрубрика</t>
  </si>
  <si>
    <t>Время работы</t>
  </si>
  <si>
    <t>Способы оплаты</t>
  </si>
  <si>
    <t>whatsapp</t>
  </si>
  <si>
    <t>viber</t>
  </si>
  <si>
    <t>telegram</t>
  </si>
  <si>
    <t>facebook</t>
  </si>
  <si>
    <t>instagram</t>
  </si>
  <si>
    <t>vkontakte</t>
  </si>
  <si>
    <t>odnoklassniki</t>
  </si>
  <si>
    <t>youtube</t>
  </si>
  <si>
    <t>twitter</t>
  </si>
  <si>
    <t>skype</t>
  </si>
  <si>
    <t>icq</t>
  </si>
  <si>
    <t>googleplus</t>
  </si>
  <si>
    <t>linkedin</t>
  </si>
  <si>
    <t>pinterest</t>
  </si>
  <si>
    <t>Широта</t>
  </si>
  <si>
    <t>Долгота</t>
  </si>
  <si>
    <t>Руслан, автомойка</t>
  </si>
  <si>
    <t>Алтайский край</t>
  </si>
  <si>
    <t>Алтайский район</t>
  </si>
  <si>
    <t>с. Алтайское</t>
  </si>
  <si>
    <t>Советская, 97з</t>
  </si>
  <si>
    <t>7‒960‒937‒98‒28</t>
  </si>
  <si>
    <t>Автосервис, Уборка / Обработка помещений</t>
  </si>
  <si>
    <t>Автомойки, Чистка ковров</t>
  </si>
  <si>
    <t>Ежедневно с 09:00 до 20:00</t>
  </si>
  <si>
    <t>Наличный расчёт, Оплата через банк</t>
  </si>
  <si>
    <t>Железнодорожный район</t>
  </si>
  <si>
    <t>Пн: c 09:00-18:00, Вт: c 09:00-18:00, Ср: c 09:00-18:00, Чт: c 09:00-18:00, Пт: c 09:00-18:00, Сб: выходной, Вс: выходной</t>
  </si>
  <si>
    <t>Уборка / Обработка помещений</t>
  </si>
  <si>
    <t>Дезинфекция / Дератизация / Дезинсекция</t>
  </si>
  <si>
    <t>Садово-хозяйственные товары, Уборка / Обработка помещений</t>
  </si>
  <si>
    <t>Наличный расчёт</t>
  </si>
  <si>
    <t>Ленинский район</t>
  </si>
  <si>
    <t>Ежедневно с 00:00 до 24:00</t>
  </si>
  <si>
    <t>Оплата картой, Наличный расчёт</t>
  </si>
  <si>
    <t>Центральный район</t>
  </si>
  <si>
    <t>Пн: c 08:30-12:30, Вт: c 08:30-12:30, Ср: c 08:30-12:30, Чт: c 08:30-12:30, Пт: c 08:30-12:30, Сб: выходной, Вс: выходной</t>
  </si>
  <si>
    <t>Наличный расчёт, Перевод с карты</t>
  </si>
  <si>
    <t>Пн: c 08:00-12:00, Вт: c 08:00-12:00, Ср: c 08:00-12:00, Чт: c 08:00-12:00, Пт: c 08:00-12:00, Сб: выходной, Вс: выходной</t>
  </si>
  <si>
    <t>Ежедневно с 09:00 до 21:00</t>
  </si>
  <si>
    <t>Профессиональная уборка, Чистка ковров</t>
  </si>
  <si>
    <t>Оплата через банк</t>
  </si>
  <si>
    <t>Бытовые услуги, Уборка / Обработка помещений</t>
  </si>
  <si>
    <t>Пн: c 09:00-17:00, Вт: c 09:00-17:00, Ср: c 09:00-17:00, Чт: c 09:00-17:00, Пт: c 09:00-17:00, Сб: выходной, Вс: выходной</t>
  </si>
  <si>
    <t>Ежедневно с 08:00 до 21:00</t>
  </si>
  <si>
    <t>Оплата картой, Наличный расчёт, Оплата через банк</t>
  </si>
  <si>
    <t>Пн: c 09:00-13:00, Вт: c 09:00-13:00, Ср: c 09:00-13:00, Чт: c 09:00-13:00, Пт: c 09:00-13:00, Сб: выходной, Вс: выходной</t>
  </si>
  <si>
    <t>Октябрьский район</t>
  </si>
  <si>
    <t>Пн: c 09:00-12:00, Вт: c 09:00-12:00, Ср: c 09:00-12:00, Чт: c 09:00-12:00, Пт: c 09:00-12:00, Сб: выходной, Вс: выходной</t>
  </si>
  <si>
    <t>Профессиональная уборка, Химчистки одежды / текстиля, Чистка ковров</t>
  </si>
  <si>
    <t>Профессиональная уборка</t>
  </si>
  <si>
    <t>Оплата картой, Наличный расчёт, Оплата через банк, Оплата эл. кошельком</t>
  </si>
  <si>
    <t>Ежедневно с 08:00 до 20:00</t>
  </si>
  <si>
    <t>Наличный расчёт, Оплата через банк, Перевод с карты</t>
  </si>
  <si>
    <t>Автосервис, Автотовары, Уборка / Обработка помещений</t>
  </si>
  <si>
    <t>Бытовые услуги, Отделочные материалы, Уборка / Обработка помещений</t>
  </si>
  <si>
    <t>Наличный расчёт, Оплата через банк, Оплата эл. кошельком</t>
  </si>
  <si>
    <t>Прачечные, Химчистки одежды / текстиля, Чистка ковров</t>
  </si>
  <si>
    <t>Ежедневно с 09:00 до 19:00</t>
  </si>
  <si>
    <t>Пн: c 09:00-21:00, Вт: c 09:00-21:00, Ср: c 09:00-21:00, Чт: c 09:00-21:00, Пт: c 09:00-21:00, Сб: c 09:00-21:00, Вс: выходной</t>
  </si>
  <si>
    <t>Бытовые услуги, Строительные / монтажные работы, Уборка / Обработка помещений</t>
  </si>
  <si>
    <t>Оплата картой, Наличный расчёт, Оплата через банк, Перевод с карты</t>
  </si>
  <si>
    <t>Промышленный клининг, Профессиональная уборка, Уход за твёрдыми полами, Чистка ковров, Чистка мебели</t>
  </si>
  <si>
    <t>Прачечные, Химчистки одежды / текстиля, Чистка / реставрация пухо-перьевых изделий, Чистка ковров</t>
  </si>
  <si>
    <t>Оборудование для сферы услуг, Уборка / Обработка помещений, Химия / Вторсырьё</t>
  </si>
  <si>
    <t>Рекламные услуги, Уборка / Обработка помещений</t>
  </si>
  <si>
    <t>Аромамаркетинг, Дезинфекция / Дератизация / Дезинсекция</t>
  </si>
  <si>
    <t>Ежедневно с 09:00 до 18:00. по предварительной записи: пн-вс</t>
  </si>
  <si>
    <t>Строительные / монтажные работы, Уборка / Обработка помещений</t>
  </si>
  <si>
    <t>Медицинские товары, Садово-хозяйственные товары, Уборка / Обработка помещений, Химия / Вторсырьё</t>
  </si>
  <si>
    <t>Пн: c 10:00-18:00, Вт: c 10:00-18:00, Ср: c 10:00-18:00, Чт: c 10:00-18:00, Пт: c 10:00-18:00, Сб: выходной, Вс: выходной</t>
  </si>
  <si>
    <t>Ежедневно с 10:00 до 18:00</t>
  </si>
  <si>
    <t>Уборка / Обработка помещений, Химия / Вторсырьё</t>
  </si>
  <si>
    <t>Дезинфекция / Дератизация / Дезинсекция, Дезинфицирующие средства</t>
  </si>
  <si>
    <t>Марафет, клининговая компания</t>
  </si>
  <si>
    <t>Бытовые услуги, Жилищно-коммунальные услуги, Уборка / Обработка помещений</t>
  </si>
  <si>
    <t>Чистый дом, клининговая компания</t>
  </si>
  <si>
    <t>Прачечные, Чистка ковров</t>
  </si>
  <si>
    <t>Детейлинг, Профессиональная уборка, Чистка ковров</t>
  </si>
  <si>
    <t>Автомойки, Чистка ковров, Шиномонтаж</t>
  </si>
  <si>
    <t>Автокомплекс</t>
  </si>
  <si>
    <t>Советский район</t>
  </si>
  <si>
    <t>Центр гигиены и эпидемиологии по Амурской области в городах Белогорск и Райчихинск, Архаринском, Белогорском, Бурейском, Завитинском, Михайловском, Октябрьском, Ромненском и Серышевском районах</t>
  </si>
  <si>
    <t>Амурская область</t>
  </si>
  <si>
    <t>Белогорск городской округ</t>
  </si>
  <si>
    <t>Белогорск</t>
  </si>
  <si>
    <t>Красноармейская улица, 15</t>
  </si>
  <si>
    <t>7 (41641) 9‒22‒93, 7 (41641) 9‒22‒95</t>
  </si>
  <si>
    <t>office@cge-amur.ru</t>
  </si>
  <si>
    <t>http://cge-amur.ru</t>
  </si>
  <si>
    <t>Медицинские учреждения, Уборка / Обработка помещений</t>
  </si>
  <si>
    <t>Дезинфекция / Дератизация / Дезинсекция, Санитарно-эпидемиологические исследования</t>
  </si>
  <si>
    <t>https://instagram.com/cge_amur</t>
  </si>
  <si>
    <t>Благовещенск городской округ</t>
  </si>
  <si>
    <t>Благовещенск</t>
  </si>
  <si>
    <t>Химчистки одежды / текстиля, Чистка / реставрация пухо-перьевых изделий, Чистка ковров</t>
  </si>
  <si>
    <t>Садово-хозяйственные товары, Уборка / Обработка помещений, Химия / Вторсырьё</t>
  </si>
  <si>
    <t>Клевое место, оптово-розничная компания</t>
  </si>
  <si>
    <t>Калинина, 141/3</t>
  </si>
  <si>
    <t>7 (4162) 56‒10‒98</t>
  </si>
  <si>
    <t>7‒914‒556‒10‒98</t>
  </si>
  <si>
    <t>vital28ru@mail.ru</t>
  </si>
  <si>
    <t>http://xn---28-eddobb9ajote2bo.xn--p1ai</t>
  </si>
  <si>
    <t>Одежда / Аксессуары, Спортивные товары, Уборка / Обработка помещений</t>
  </si>
  <si>
    <t>Профессиональная уборка, Снаряжение для туризма и отдыха, Спецодежда / Средства индивидуальной защиты, Товары для рыбалки</t>
  </si>
  <si>
    <t>Пн: c 09:00-17:00, Вт: c 09:00-17:00, Ср: c 09:00-17:00, Чт: c 09:00-17:00, Пт: c 09:00-17:00, Сб: c 09:00-14:00, Вс: выходной</t>
  </si>
  <si>
    <t>79145561098, 79145622066</t>
  </si>
  <si>
    <t>Лавандерия, сеть химчисток и прачечных</t>
  </si>
  <si>
    <t>Архангельская область</t>
  </si>
  <si>
    <t>Архангельск городской округ</t>
  </si>
  <si>
    <t>Архангельск</t>
  </si>
  <si>
    <t>Карельская, 35</t>
  </si>
  <si>
    <t>7 (8182) 420‒402, 7 (8182) 420‒403, 7 (8182) 47‒30‒35</t>
  </si>
  <si>
    <t>lavanderia29@yandex.ru</t>
  </si>
  <si>
    <t>http://lavanderia29.ru</t>
  </si>
  <si>
    <t>Прачечные, Профессиональная уборка, Химчистки одежды / текстиля, Чистка / реставрация пухо-перьевых изделий, Чистка ковров</t>
  </si>
  <si>
    <t>Пн: c 09:00-19:00, Вт: c 09:00-19:00, Ср: c 09:00-19:00, Чт: c 09:00-19:00, Пт: c 09:00-19:00, Сб: c 11:00-17:00, Вс: c 11:00-17:00</t>
  </si>
  <si>
    <t>https://vk.com/lavanderia29</t>
  </si>
  <si>
    <t>Пн: c 10:00-20:00, Вт: c 10:00-20:00, Ср: c 10:00-20:00, Чт: c 10:00-20:00, Пт: c 10:00-20:00, Сб: c 10:00-20:00, Вс: выходной</t>
  </si>
  <si>
    <t>Оборудование для сферы услуг, Уборка / Обработка помещений</t>
  </si>
  <si>
    <t>Клининговое оборудование / инвентарь, Профессиональная уборка, Чистка ковров</t>
  </si>
  <si>
    <t>Пн: c 08:30-12:00, Вт: c 08:30-12:00, Ср: c 08:30-12:00, Чт: c 08:30-12:00, Пт: c 08:30-12:00, Сб: выходной, Вс: выходной</t>
  </si>
  <si>
    <t>Грузоперевозки / Транспортные услуги, Строительные / монтажные работы, Уборка / Обработка помещений</t>
  </si>
  <si>
    <t>Астраханская область</t>
  </si>
  <si>
    <t>Астрахань городской округ</t>
  </si>
  <si>
    <t>Астрахань</t>
  </si>
  <si>
    <t>Кировский район</t>
  </si>
  <si>
    <t>МастерБио+, научно-производственная фирма</t>
  </si>
  <si>
    <t>улица Набережная Приволжского затона, 14</t>
  </si>
  <si>
    <t>7 (8512) 51‒00‒84, 7 (8512) 71‒29‒10, 7 (8512) 73‒66‒82</t>
  </si>
  <si>
    <t>masterbio@mail.ru</t>
  </si>
  <si>
    <t>http://www.master-bio.ru</t>
  </si>
  <si>
    <t>Пн: c 08:00-13:00, Вт: c 08:00-13:00, Ср: c 08:00-13:00, Чт: c 08:00-13:00, Пт: c 08:00-13:00, Сб: выходной, Вс: выходной</t>
  </si>
  <si>
    <t>Профдезинфекция</t>
  </si>
  <si>
    <t>Высотные работы, Домашний персонал, Профессиональная уборка</t>
  </si>
  <si>
    <t>Белгородская область</t>
  </si>
  <si>
    <t>Белгород городской округ</t>
  </si>
  <si>
    <t>Белгород</t>
  </si>
  <si>
    <t>Белгородский дезинфекционный центр</t>
  </si>
  <si>
    <t>Управа №17 'Аэропорт'</t>
  </si>
  <si>
    <t>Менделеева, 14а</t>
  </si>
  <si>
    <t>7 (4722) 34‒95‒88</t>
  </si>
  <si>
    <t>beldezcentr@yandex.ru</t>
  </si>
  <si>
    <t>http://beldezcentr.ru</t>
  </si>
  <si>
    <t>Пн: c 08:00-19:00, Вт: c 08:00-19:00, Ср: c 08:00-19:00, Чт: c 08:00-19:00, Пт: c 08:00-19:00, Сб: c 08:00-19:00, Вс: выходной</t>
  </si>
  <si>
    <t>Империя чистоты, клининговая компания</t>
  </si>
  <si>
    <t>Дезинфекция / Дератизация / Дезинсекция, Семена / Посадочный материал, Средства защиты растений / Удобрения</t>
  </si>
  <si>
    <t>Блеск, клининговая компания</t>
  </si>
  <si>
    <t>Работа / Карьера, Уборка / Обработка помещений</t>
  </si>
  <si>
    <t>Кадровые / рекрутинговые агентства, Профессиональная уборка</t>
  </si>
  <si>
    <t>Брянская область</t>
  </si>
  <si>
    <t>Брянск городской округ</t>
  </si>
  <si>
    <t>Брянск</t>
  </si>
  <si>
    <t>Долорес, сеть химчисток-прачечных</t>
  </si>
  <si>
    <t>Бежицкий район</t>
  </si>
  <si>
    <t>Литейная, 56</t>
  </si>
  <si>
    <t>7 (4832) 52‒59‒24, 7 (4832) 77‒24‒74</t>
  </si>
  <si>
    <t>dolores2008@yandex.ru</t>
  </si>
  <si>
    <t>http://dolores32.ru, http://stirka32.ru</t>
  </si>
  <si>
    <t>Пн: c 08:00-20:00, Вт: c 08:00-20:00, Ср: c 08:00-20:00, Чт: c 08:00-20:00, Пт: c 08:00-20:00, Сб: c 08:00-20:00, Вс: c 08:00-15:00</t>
  </si>
  <si>
    <t>Ежедневно с 08:00 до 20:00. по предварительной записи: пн-вс</t>
  </si>
  <si>
    <t>Владимирская область</t>
  </si>
  <si>
    <t>Мастерские по ремонту одежды, Прачечные, Химчистки одежды / текстиля, Чистка ковров</t>
  </si>
  <si>
    <t>ДезСервис</t>
  </si>
  <si>
    <t>Владимир городской округ</t>
  </si>
  <si>
    <t>Владимир</t>
  </si>
  <si>
    <t>7 (4922) 36‒10‒51, 7‒920‒909‒54‒87</t>
  </si>
  <si>
    <t>dezservice33@inbox.ru</t>
  </si>
  <si>
    <t>http://dez33.ru</t>
  </si>
  <si>
    <t>Пн: c 09:00-12:00, Вт: c 09:00-12:00, Ср: c 09:00-12:00, Чт: c 09:00-12:00, Пт: c 09:00-12:00, Сб: c 09:00-17:00, Вс: c 09:00-17:00. по предварительной записи: сб-вс</t>
  </si>
  <si>
    <t>+79209095487, 79209095487</t>
  </si>
  <si>
    <t>viber://contact/?number=79209095487</t>
  </si>
  <si>
    <t>https://instagram.com/dez33__</t>
  </si>
  <si>
    <t>Медицинские товары, Садово-хозяйственные товары, Уборка / Обработка помещений</t>
  </si>
  <si>
    <t>Высотные работы, Профессиональная уборка</t>
  </si>
  <si>
    <t>Профилактика</t>
  </si>
  <si>
    <t>Волгоградская область</t>
  </si>
  <si>
    <t>Волгоград городской округ</t>
  </si>
  <si>
    <t>Волгоград</t>
  </si>
  <si>
    <t>М-Ратус, дезинфекционная компания</t>
  </si>
  <si>
    <t>Коммунальная, 14</t>
  </si>
  <si>
    <t>7 (8442) 23‒13‒24, 7 (8442) 24‒24‒47</t>
  </si>
  <si>
    <t>info-ratus@mail.ru</t>
  </si>
  <si>
    <t>http://m-ratus.ru</t>
  </si>
  <si>
    <t>Пн: c 09:00-18:00, Вт: c 09:00-18:00, Ср: c 09:00-18:00, Чт: c 09:00-18:00, Пт: c 09:00-18:00, Сб: c 09:00-15:00, Вс: выходной</t>
  </si>
  <si>
    <t>Высотные работы, Домашний персонал, Профессиональная уборка, Чистка ковров</t>
  </si>
  <si>
    <t>Ежедневно с 08:00 до 23:00. по предварительной записи: пн-вс</t>
  </si>
  <si>
    <t>Вологодская область</t>
  </si>
  <si>
    <t>Вологда городской округ</t>
  </si>
  <si>
    <t>Вологда</t>
  </si>
  <si>
    <t>Дезалмед, торговая компания</t>
  </si>
  <si>
    <t>Зосимовская, 55</t>
  </si>
  <si>
    <t>7 (8172) 75‒28‒36</t>
  </si>
  <si>
    <t>7‒921‒827‒51‒30</t>
  </si>
  <si>
    <t>dezalmed@mail.ru</t>
  </si>
  <si>
    <t>http://dezalmed.ru, http://dezalmed35.ru</t>
  </si>
  <si>
    <t>Бытовая химия, Дезинфекция / Дератизация / Дезинсекция, Дезинфицирующие средства, Средства гигиены</t>
  </si>
  <si>
    <t>Мастерские по ремонту одежды, Химчистки одежды / текстиля, Чистка ковров</t>
  </si>
  <si>
    <t>Воронежская область</t>
  </si>
  <si>
    <t>РегионДезЦентр, центр дезинфекционных услуг</t>
  </si>
  <si>
    <t>Воронеж городской округ</t>
  </si>
  <si>
    <t>Воронеж</t>
  </si>
  <si>
    <t>Ленинский проспект, 174е</t>
  </si>
  <si>
    <t>7 (473) 239‒62‒01, 7 (473) 251‒01‒33, 7 (473) 261‒20‒99</t>
  </si>
  <si>
    <t>7‒900‒300‒99‒20</t>
  </si>
  <si>
    <t>rdc-vrn@yandex.ru, rdc36vrn@mail.ru</t>
  </si>
  <si>
    <t>http://rdc.vrn.ru</t>
  </si>
  <si>
    <t>Сияние, клининговая компания</t>
  </si>
  <si>
    <t>Пн: c 08:30-17:30, Вт: c 08:30-17:30, Ср: c 08:30-17:30, Чт: c 08:30-17:30, Пт: c 08:30-17:30, Сб: выходной, Вс: выходной</t>
  </si>
  <si>
    <t>Бытовая химия, Дезинфекция / Дератизация / Дезинсекция, Дезинфицирующие средства, Средства защиты от вредителей</t>
  </si>
  <si>
    <t>Забайкальский край</t>
  </si>
  <si>
    <t>Чита городской округ</t>
  </si>
  <si>
    <t>Чита</t>
  </si>
  <si>
    <t>Дезснабсервис, торгово-сервисная компания</t>
  </si>
  <si>
    <t>Анохина, 43а к2</t>
  </si>
  <si>
    <t>7 (3022) 21‒75‒34, 7 (3022) 26‒35‒34, 7 (3022) 26‒38‒78</t>
  </si>
  <si>
    <t>dcc-chita@mail.ru, dezsnabservis@mail.ru</t>
  </si>
  <si>
    <t>http://dezsnab.chita.ru, http://dezsnabservis.ru</t>
  </si>
  <si>
    <t>Пн: c 09:00-17:00, Вт: c 09:00-17:00, Ср: c 09:00-17:00, Чт: c 09:00-17:00, Пт: c 09:00-17:00, Сб: c 10:00-15:00, Вс: выходной</t>
  </si>
  <si>
    <t>Пн: c 08:30-17:00, Вт: c 08:30-17:00, Ср: c 08:30-17:00, Чт: c 08:30-17:00, Пт: c 08:30-17:00, Сб: выходной, Вс: выходной</t>
  </si>
  <si>
    <t>Ежедневно с 09:00 до 24:00</t>
  </si>
  <si>
    <t>Бытовые услуги, Уборка / Обработка помещений, Химия / Вторсырьё</t>
  </si>
  <si>
    <t>Оборудование для сферы услуг, Садово-хозяйственные товары, Уборка / Обработка помещений, Химия / Вторсырьё</t>
  </si>
  <si>
    <t>Ивановская область</t>
  </si>
  <si>
    <t>Иваново городской округ</t>
  </si>
  <si>
    <t>Иваново</t>
  </si>
  <si>
    <t>Гарант, санитарная служба</t>
  </si>
  <si>
    <t>10 Августа, 43</t>
  </si>
  <si>
    <t>7 (4932) 20‒93‒90, 7 (4932) 21‒60‒05, 7 (4932) 59‒13‒63</t>
  </si>
  <si>
    <t>grandsedov@mail.ru</t>
  </si>
  <si>
    <t>http://37garant.ru</t>
  </si>
  <si>
    <t>Товары / услуги для животных, Уборка / Обработка помещений, Химия / Вторсырьё</t>
  </si>
  <si>
    <t>Дезинфекция / Дератизация / Дезинсекция, Ритуальные услуги для животных, Утилизация отходов / Переработка вторсырья</t>
  </si>
  <si>
    <t>Пн: c 11:00-17:00, Вт: c 11:00-17:00, Ср: c 11:00-17:00, Чт: c 11:00-17:00, Пт: c 11:00-17:00, Сб: c 11:00-15:00, Вс: выходной</t>
  </si>
  <si>
    <t>Иркутская область</t>
  </si>
  <si>
    <t>Ангарский городской округ</t>
  </si>
  <si>
    <t>Ангарск</t>
  </si>
  <si>
    <t>Фрeш Клининг, клининговая компания</t>
  </si>
  <si>
    <t>81-й квартал, ст4</t>
  </si>
  <si>
    <t>7 (3955) 684‒911</t>
  </si>
  <si>
    <t>7‒902‒768‒49‒11, 7‒964‒549‒37‒06</t>
  </si>
  <si>
    <t>master.chistoty@mail.ru</t>
  </si>
  <si>
    <t>http://xn----ftbenakhrbw7byc.xn--p1ai</t>
  </si>
  <si>
    <t>https://instagram.com/fresh_cleaning38</t>
  </si>
  <si>
    <t>https://vk.com/fresh_cleaning38</t>
  </si>
  <si>
    <t>Мебель, Уборка / Обработка помещений</t>
  </si>
  <si>
    <t>Пн: c 10:00-18:00, Вт: c 10:00-18:00, Ср: c 10:00-18:00, Чт: c 10:00-18:00, Пт: c 10:00-18:00, Сб: c 11:00-15:00, Вс: выходной</t>
  </si>
  <si>
    <t>Центральный округ</t>
  </si>
  <si>
    <t>Октябрьский округ</t>
  </si>
  <si>
    <t>Медицинские товары, Оборудование для сферы услуг, Садово-хозяйственные товары, Уборка / Обработка помещений, Химия / Вторсырьё</t>
  </si>
  <si>
    <t>Карла Маркса, 32</t>
  </si>
  <si>
    <t>Кабардино-Балкарская Республика</t>
  </si>
  <si>
    <t>Нальчик городской округ</t>
  </si>
  <si>
    <t>Нальчик</t>
  </si>
  <si>
    <t>Прищепка, химчистка-прачечная</t>
  </si>
  <si>
    <t>Ногмова, 37</t>
  </si>
  <si>
    <t>7 (8662) 40‒54‒77</t>
  </si>
  <si>
    <t>7‒928‒711‒76‒77</t>
  </si>
  <si>
    <t>prishepka07@gmail.com</t>
  </si>
  <si>
    <t>http://xn--80aaaahutbndd1dcllq6fzb.xn--p1ai</t>
  </si>
  <si>
    <t>Пн: c 09:00-19:00, Вт: c 09:00-19:00, Ср: c 09:00-19:00, Чт: c 09:00-19:00, Пт: c 09:00-19:00, Сб: c 09:00-19:00, Вс: c 10:00-16:00</t>
  </si>
  <si>
    <t>https://t.me/prishepka_nalchik</t>
  </si>
  <si>
    <t>https://instagram.com/prishepka.nalchik</t>
  </si>
  <si>
    <t>Калининградская область</t>
  </si>
  <si>
    <t>Сервис-Партнёр, группа компаний</t>
  </si>
  <si>
    <t>Гурьевский городской округ</t>
  </si>
  <si>
    <t>пос. Орловка</t>
  </si>
  <si>
    <t>Заречная, 6</t>
  </si>
  <si>
    <t>7 (4012) 965‒163</t>
  </si>
  <si>
    <t>7‒911‒460‒90‒15</t>
  </si>
  <si>
    <t>office@spg-kld.com</t>
  </si>
  <si>
    <t>http://spg-kld.com</t>
  </si>
  <si>
    <t>Водный транспорт, Отделочные материалы, Строительные / монтажные работы, Уборка / Обработка помещений, Химия / Вторсырьё</t>
  </si>
  <si>
    <t>Антикоррозийная обработка металлоконструкций, Лакокрасочные материалы, Профессиональная уборка, Профессиональная химия, Судостроение / Судоремонт</t>
  </si>
  <si>
    <t>Московский район</t>
  </si>
  <si>
    <t>Пн: c 10:00-18:00, Вт: c 10:00-18:00, Ср: c 10:00-18:00, Чт: c 10:00-18:00, Пт: c 10:00-18:00, Сб: c 10:00-16:00, Вс: выходной</t>
  </si>
  <si>
    <t>Калужская область</t>
  </si>
  <si>
    <t>Белоснежка, прачечная-химчистка</t>
  </si>
  <si>
    <t>Калуга городской округ</t>
  </si>
  <si>
    <t>Калуга</t>
  </si>
  <si>
    <t>Карла Либкнехта, 31 к1</t>
  </si>
  <si>
    <t>7 (4842) 40‒20‒30</t>
  </si>
  <si>
    <t>stirka_kaluga@mail.ru</t>
  </si>
  <si>
    <t>http://stirka.kaluga.ru, http://www.stirka.kaluga.ru</t>
  </si>
  <si>
    <t>Пн: c 08:00-17:00, Вт: c 08:00-17:00, Ср: c 08:00-17:00, Чт: c 08:00-17:00, Пт: c 08:00-17:00, Сб: c 12:00-17:00, Вс: c 12:00-17:00</t>
  </si>
  <si>
    <t>Оборудование для сферы услуг, Садово-хозяйственные товары, Уборка / Обработка помещений</t>
  </si>
  <si>
    <t>Камчатский край</t>
  </si>
  <si>
    <t>Елизовский район</t>
  </si>
  <si>
    <t>Елизово</t>
  </si>
  <si>
    <t>Ленина, 32а</t>
  </si>
  <si>
    <t>7‒924‒695‒24‒05, 7‒951‒290‒03‒43</t>
  </si>
  <si>
    <t>kamchatka71@mail.ru</t>
  </si>
  <si>
    <t>http://www.chd41.ru</t>
  </si>
  <si>
    <t>79246952405, 79512900343</t>
  </si>
  <si>
    <t>Общественное питание, Уборка / Обработка помещений</t>
  </si>
  <si>
    <t>Кейтеринг, Профессиональная уборка</t>
  </si>
  <si>
    <t>Кемеровская область — Кузбасс</t>
  </si>
  <si>
    <t>Беловский городской округ</t>
  </si>
  <si>
    <t>Белово</t>
  </si>
  <si>
    <t>Компания по чистке ковров и мебели</t>
  </si>
  <si>
    <t>Горького, 48</t>
  </si>
  <si>
    <t>7‒950‒593‒03‒10</t>
  </si>
  <si>
    <t>support@tiu.ru</t>
  </si>
  <si>
    <t>http://himchistka-belovo.tiu.ru</t>
  </si>
  <si>
    <t>Пн: c 09:00-12:00, Вт: c 09:00-12:00, Ср: c 09:00-12:00, Чт: c 09:00-12:00, Пт: c 09:00-12:00, Сб: c 09:00-15:00, Вс: выходной. по предварительному звонку: пн-сб</t>
  </si>
  <si>
    <t>Пн: c 09:00-20:00, Вт: c 09:00-20:00, Ср: c 09:00-20:00, Чт: c 09:00-20:00, Пт: c 09:00-20:00, Сб: c 10:00-19:00, Вс: выходной</t>
  </si>
  <si>
    <t>Компания по мытью окон и фасадов</t>
  </si>
  <si>
    <t>Кировская область</t>
  </si>
  <si>
    <t>Киров городской округ</t>
  </si>
  <si>
    <t>Киров</t>
  </si>
  <si>
    <t>7 (8332) 45‒89‒23</t>
  </si>
  <si>
    <t>andra@ya.ru</t>
  </si>
  <si>
    <t>http://xn--80atffda5i.xn--p1ai</t>
  </si>
  <si>
    <t>Химчистка №1</t>
  </si>
  <si>
    <t>Костромская область</t>
  </si>
  <si>
    <t>Кострома городской округ</t>
  </si>
  <si>
    <t>Кострома</t>
  </si>
  <si>
    <t>проспект Мира, 54а</t>
  </si>
  <si>
    <t>7 (4942) 51‒49‒45</t>
  </si>
  <si>
    <t>7‒903‒897‒71‒09, 7‒953‒644‒53‒04</t>
  </si>
  <si>
    <t>himchistka44@yandex.ru</t>
  </si>
  <si>
    <t>http://himchistka-k.ru</t>
  </si>
  <si>
    <t>79502449955, 79536445304</t>
  </si>
  <si>
    <t>Краснодарский край</t>
  </si>
  <si>
    <t>Анапа городской округ</t>
  </si>
  <si>
    <t>Анапа</t>
  </si>
  <si>
    <t>Гигиена плюс, компания дезинфекционных услуг</t>
  </si>
  <si>
    <t>Маяковского, 111Б</t>
  </si>
  <si>
    <t>7 (86133) 3‒23‒98, 7 (86133) 5‒60‒90</t>
  </si>
  <si>
    <t>gigienaplus@mail.ru</t>
  </si>
  <si>
    <t>http://gigiena-plus.com</t>
  </si>
  <si>
    <t>Пн: c 08:00-16:00, Вт: c 08:00-16:00, Ср: c 08:00-16:00, Чт: c 08:00-16:00, Пт: c 08:00-15:00, Сб: выходной, Вс: выходной</t>
  </si>
  <si>
    <t>Снежинка, сеть химчисток-прачечных</t>
  </si>
  <si>
    <t>Красноярский край</t>
  </si>
  <si>
    <t>Ачинск городской округ</t>
  </si>
  <si>
    <t>Ачинск</t>
  </si>
  <si>
    <t>Бешеная чистка, химчистка-прачечная</t>
  </si>
  <si>
    <t>2-й микрорайон, 25</t>
  </si>
  <si>
    <t>7 (391) 986‒77‒32</t>
  </si>
  <si>
    <t>7‒923‒770‒30‒61</t>
  </si>
  <si>
    <t>enotkrs@yandex.ru</t>
  </si>
  <si>
    <t>Грязепоглощающие покрытия, Прачечные, Химчистки одежды / текстиля, Чистка / реставрация пухо-перьевых изделий, Чистка ковров</t>
  </si>
  <si>
    <t>Алладин, клининговая компания</t>
  </si>
  <si>
    <t>Авиаторов, 21</t>
  </si>
  <si>
    <t>Курганская область</t>
  </si>
  <si>
    <t>Курган городской округ</t>
  </si>
  <si>
    <t>Курган</t>
  </si>
  <si>
    <t>Курганский центр дезинфекции</t>
  </si>
  <si>
    <t>Коли Мяготина, 150Б</t>
  </si>
  <si>
    <t>7 (3522) 24‒28‒17, 7 (3522) 24‒28‒30, 7 (3522) 41‒58‒79, 7 (3522) 55‒44‒04</t>
  </si>
  <si>
    <t>kcd.kurgan@mail.ru</t>
  </si>
  <si>
    <t>Промышленный аудит / оценка, Садово-хозяйственные товары, Уборка / Обработка помещений, Химия / Вторсырьё</t>
  </si>
  <si>
    <t>Дезинфекция / Дератизация / Дезинсекция, Дезинфицирующие средства, Охрана труда, Средства защиты от вредителей</t>
  </si>
  <si>
    <t>https://instagram.com/kcd.kurgan</t>
  </si>
  <si>
    <t>https://vk.com/kcd45</t>
  </si>
  <si>
    <t>https://youtube.com/channel/UC0yGoeiaXsyLjgAZcmdjAAQ/featured</t>
  </si>
  <si>
    <t>Курская область</t>
  </si>
  <si>
    <t>Профилактика, компания дезинфекционных услуг</t>
  </si>
  <si>
    <t>Курск городской округ</t>
  </si>
  <si>
    <t>Курск</t>
  </si>
  <si>
    <t>Железнодорожный округ</t>
  </si>
  <si>
    <t>Октябрьская, 53а</t>
  </si>
  <si>
    <t>7 (4712) 55‒24‒06</t>
  </si>
  <si>
    <t>7‒903‒875‒04‒44, 7‒906‒575‒77‒01</t>
  </si>
  <si>
    <t>profilaktika.kursk@mail.ru</t>
  </si>
  <si>
    <t>http://derat46.ru</t>
  </si>
  <si>
    <t>Work force</t>
  </si>
  <si>
    <t>Ленинградская область</t>
  </si>
  <si>
    <t>Всеволожский муниципальный район</t>
  </si>
  <si>
    <t>Всеволожск</t>
  </si>
  <si>
    <t>Всеволожский проспект, 17</t>
  </si>
  <si>
    <t>info@work-force.ru</t>
  </si>
  <si>
    <t>http://www.work-force.ru</t>
  </si>
  <si>
    <t>Санкт-Петербург</t>
  </si>
  <si>
    <t>Clean Expert, сеть химчисток-прачечных</t>
  </si>
  <si>
    <t>Московский проспект, 222</t>
  </si>
  <si>
    <t>7 (812) 748‒26‒20</t>
  </si>
  <si>
    <t>zakaz@clean-expert.spb.ru</t>
  </si>
  <si>
    <t>http://clean-expert.spb.ru</t>
  </si>
  <si>
    <t>+78124480707, 78124480707</t>
  </si>
  <si>
    <t>79213864949, viber://contact/?number=79213864949</t>
  </si>
  <si>
    <t>https://t.me/clean_expert</t>
  </si>
  <si>
    <t>https://facebook.com/cleanexpertspb</t>
  </si>
  <si>
    <t>https://instagram.com/cleanexpertspb</t>
  </si>
  <si>
    <t>https://vk.com/cleanexpert</t>
  </si>
  <si>
    <t>https://ok.ru/group/52228576903297</t>
  </si>
  <si>
    <t>https://youtube.com/channel/UCYiuj4ELucdLI-Vb0zzWyqA</t>
  </si>
  <si>
    <t>https://twitter.com/cleanexpert1992</t>
  </si>
  <si>
    <t>https://pinterest.com/02xf2zfobgu707e</t>
  </si>
  <si>
    <t>59.844766</t>
  </si>
  <si>
    <t>30.322716</t>
  </si>
  <si>
    <t>Домашний персонал, Профессиональная уборка, Профессиональная химия</t>
  </si>
  <si>
    <t>Липецкая область</t>
  </si>
  <si>
    <t>Елец городской округ</t>
  </si>
  <si>
    <t>Елец</t>
  </si>
  <si>
    <t>Пушкина, 148</t>
  </si>
  <si>
    <t>7 (47467) 2‒02‒60</t>
  </si>
  <si>
    <t>7‒904‒680‒89‒49</t>
  </si>
  <si>
    <t>yeletsdezinf@yandex.ru</t>
  </si>
  <si>
    <t>Советский округ</t>
  </si>
  <si>
    <t>Магаданская область</t>
  </si>
  <si>
    <t>Магадан городской округ</t>
  </si>
  <si>
    <t>Магадан</t>
  </si>
  <si>
    <t>Кристофер, компания</t>
  </si>
  <si>
    <t>Колымское шоссе 6 км, 19Б</t>
  </si>
  <si>
    <t>7 (4132) 64‒20‒58</t>
  </si>
  <si>
    <t>info@ru.kaercher.com, karcher@kristofer.ru</t>
  </si>
  <si>
    <t>http://karcher.ru, http://kristofer.ru</t>
  </si>
  <si>
    <t>Бытовая химия, Клининговое оборудование / инвентарь, Оборудование для автомоек, Профессиональная уборка, Профессиональная химия</t>
  </si>
  <si>
    <t>Московская область</t>
  </si>
  <si>
    <t>Балашиха городской округ</t>
  </si>
  <si>
    <t>Балашиха</t>
  </si>
  <si>
    <t>Торгово-сервисная компания</t>
  </si>
  <si>
    <t>Бояринова, 13</t>
  </si>
  <si>
    <t>7 (495) 768‒44‒35, 7 (499) 707‒71‒89</t>
  </si>
  <si>
    <t>20zakaz.ultravet@yandex.ru, 3909460@gmail.com, ultravet@yandex.ru, zakaz.ultravet@yandex.ru</t>
  </si>
  <si>
    <t>http://www.ultravet.ru</t>
  </si>
  <si>
    <t>Ветеринария, Товары / услуги для животных, Уборка / Обработка помещений, Химия / Вторсырьё</t>
  </si>
  <si>
    <t>Ветеринарные препараты, Дезинфекция / Дератизация / Дезинсекция, Дезинфицирующие средства, Оборудование / инструменты для ветеринарной медицины</t>
  </si>
  <si>
    <t>Москва</t>
  </si>
  <si>
    <t>Мастер Дез</t>
  </si>
  <si>
    <t>Алексеевский район</t>
  </si>
  <si>
    <t>Бориса Галушкина, 3 к1</t>
  </si>
  <si>
    <t>7 (495) 255‒38‒42</t>
  </si>
  <si>
    <t>zakaz@master-dez.ru</t>
  </si>
  <si>
    <t>http://master-dez.ru</t>
  </si>
  <si>
    <t>55.825834</t>
  </si>
  <si>
    <t>37.651496</t>
  </si>
  <si>
    <t>Бытовые услуги, Работа / Карьера, Уборка / Обработка помещений</t>
  </si>
  <si>
    <t>Мурманская область</t>
  </si>
  <si>
    <t>ЗАТО Североморск городской округ</t>
  </si>
  <si>
    <t>Североморск</t>
  </si>
  <si>
    <t>Индустрия Чистоты, клининговая компания</t>
  </si>
  <si>
    <t>Флотских Строителей, 6</t>
  </si>
  <si>
    <t>7 (8152) 60‒50‒40</t>
  </si>
  <si>
    <t>7‒911‒302‒72‒70, 7‒963‒360‒80‒65</t>
  </si>
  <si>
    <t>indchistoty@gmail.com</t>
  </si>
  <si>
    <t>http://clean51.ru</t>
  </si>
  <si>
    <t>79113027270, 79633608065</t>
  </si>
  <si>
    <t>https://instagram.com/industriya_chistoty</t>
  </si>
  <si>
    <t>https://vk.com/sever_h2o</t>
  </si>
  <si>
    <t>Дезинфицирующие средства, Клининговое оборудование / инвентарь, Профессиональная уборка, Профессиональная химия, Чистка ковров</t>
  </si>
  <si>
    <t>Ненецкий автономный округ</t>
  </si>
  <si>
    <t>Нарьян-Мар городской округ</t>
  </si>
  <si>
    <t>Нарьян-Мар</t>
  </si>
  <si>
    <t>Ависта Сервис</t>
  </si>
  <si>
    <t>7 (81853) 6‒49‒91</t>
  </si>
  <si>
    <t>info@avista-service.ru</t>
  </si>
  <si>
    <t>http://avista-servis.com</t>
  </si>
  <si>
    <t>Лапландия, химчистка-прачечная</t>
  </si>
  <si>
    <t>Нижегородская область</t>
  </si>
  <si>
    <t>Арзамас городской округ</t>
  </si>
  <si>
    <t>Арзамас</t>
  </si>
  <si>
    <t>Льва Толстого, 48</t>
  </si>
  <si>
    <t>7 (83147) 6‒21‒54</t>
  </si>
  <si>
    <t>lap62154@yandex.ru, laplandya77@mail.ru</t>
  </si>
  <si>
    <t>http://laplandia-nn.ru</t>
  </si>
  <si>
    <t>проспект Ленина, 11</t>
  </si>
  <si>
    <t>Благо, дезинфекционная служба</t>
  </si>
  <si>
    <t>Новгородская область</t>
  </si>
  <si>
    <t>Великий Новгород городской округ</t>
  </si>
  <si>
    <t>Великий Новгород</t>
  </si>
  <si>
    <t>Тихвинская, 13а</t>
  </si>
  <si>
    <t>7 (8162) 77‒20‒16</t>
  </si>
  <si>
    <t>7‒911‒600‒23‒86</t>
  </si>
  <si>
    <t>info@ooo-blago.ru</t>
  </si>
  <si>
    <t>http://ooo-blago.ru</t>
  </si>
  <si>
    <t>Пн: c 08:00-16:15, Вт: c 08:00-16:15, Ср: c 08:00-16:15, Чт: c 08:00-16:15, Пт: c 08:00-16:15, Сб: выходной, Вс: выходной</t>
  </si>
  <si>
    <t>Техноклининг, клининговая компания</t>
  </si>
  <si>
    <t>Новосибирская область</t>
  </si>
  <si>
    <t>Бердск городской округ</t>
  </si>
  <si>
    <t>Бердск</t>
  </si>
  <si>
    <t>Комсомольская, 1/1</t>
  </si>
  <si>
    <t>7 (383) 311‒01‒77</t>
  </si>
  <si>
    <t>7‒913‒912‒41‒49, 7‒913‒915‒42‒43, 7‒913‒915‒42‒46</t>
  </si>
  <si>
    <t>forcomfort@mail.ru</t>
  </si>
  <si>
    <t>http://www.tehno-cleaning.ru</t>
  </si>
  <si>
    <t>79139124149, 79139154246</t>
  </si>
  <si>
    <t>Бытовая химия, Клининговое оборудование / инвентарь, Профессиональная уборка, Чистка ковров</t>
  </si>
  <si>
    <t>Омская область</t>
  </si>
  <si>
    <t>Омск городской округ</t>
  </si>
  <si>
    <t>Омск</t>
  </si>
  <si>
    <t>БИО СЕРВИС</t>
  </si>
  <si>
    <t>проспект Карла Маркса, 18/22</t>
  </si>
  <si>
    <t>7 (3812) 39‒64‒05, 7 (3812) 39‒64‒63, 7‒913‒968‒68‒60</t>
  </si>
  <si>
    <t>bio-service@mail.ru</t>
  </si>
  <si>
    <t>http://www.bio-service.org, http://www.xn----itbabsdhu0cwd.xn--p1ai</t>
  </si>
  <si>
    <t>https://vk.com/klopy55</t>
  </si>
  <si>
    <t>https://ok.ru/profile/573853953424</t>
  </si>
  <si>
    <t>Оренбургская область</t>
  </si>
  <si>
    <t>Оренбург городской округ</t>
  </si>
  <si>
    <t>Оренбург</t>
  </si>
  <si>
    <t>Защитахлеб, дезинсекционная компания</t>
  </si>
  <si>
    <t>Ленинская, 3/1</t>
  </si>
  <si>
    <t>7 (3532) 22‒56‒53, 7 (3532) 30‒20‒05</t>
  </si>
  <si>
    <t>orenzaschitahleb@yandex.ru, orenzh@mail.ru</t>
  </si>
  <si>
    <t>http://xn---56-5cdag1ank5a9etbyc.xn--p1ai</t>
  </si>
  <si>
    <t>ЧистоДар, клининговая компания</t>
  </si>
  <si>
    <t>Орловская область</t>
  </si>
  <si>
    <t>ShineCleaning</t>
  </si>
  <si>
    <t>Орел городской округ</t>
  </si>
  <si>
    <t>Орел</t>
  </si>
  <si>
    <t>Максима Горького, 17</t>
  </si>
  <si>
    <t>7 (4862) 48‒27‒88, 7 (4862) 76‒07‒03</t>
  </si>
  <si>
    <t>cleaningorel@yandex.ru</t>
  </si>
  <si>
    <t>http://shinecleaning.su</t>
  </si>
  <si>
    <t>Пензенская область</t>
  </si>
  <si>
    <t>ЗАТО Заречный городской округ</t>
  </si>
  <si>
    <t>Заречный</t>
  </si>
  <si>
    <t>Kristall, компания</t>
  </si>
  <si>
    <t>Коммунальная, 8а</t>
  </si>
  <si>
    <t>7‒906‒159‒62‒40, 7‒967‒447‒71‒13</t>
  </si>
  <si>
    <t>orlov87@icloud.com</t>
  </si>
  <si>
    <t>Изготовление мебели под заказ, Мягкая мебель, Ремонт / реставрация мебели, Чистка ковров, Чистка мебели</t>
  </si>
  <si>
    <t>Пн: c 08:00-18:00, Вт: c 08:00-18:00, Ср: c 08:00-18:00, Чт: c 08:00-18:00, Пт: c 08:00-18:00, Сб: выходной, Вс: выходной. выездная химчистка: пн-вс 8:00-18:00</t>
  </si>
  <si>
    <t>79061596240, 79674477113</t>
  </si>
  <si>
    <t>https://instagram.com/miagkaiamebelkristall</t>
  </si>
  <si>
    <t>https://vk.com/kristall19</t>
  </si>
  <si>
    <t>https://ok.ru/group/56178557976659</t>
  </si>
  <si>
    <t>ФлагманН, группа компаний</t>
  </si>
  <si>
    <t>Пермский край</t>
  </si>
  <si>
    <t>Березники городской округ</t>
  </si>
  <si>
    <t>Березники</t>
  </si>
  <si>
    <t>Юбилейная, 1</t>
  </si>
  <si>
    <t>7 (3424) 20‒10‒10</t>
  </si>
  <si>
    <t>7‒902‒630‒90‒45</t>
  </si>
  <si>
    <t>flagmanberezniki@yandex.ru, info@flagmanngroup.ru</t>
  </si>
  <si>
    <t>http://www.flagmanngroup.ru</t>
  </si>
  <si>
    <t>Бытовая химия, Клининговое оборудование / инвентарь, Профессиональная уборка, Профессиональная химия, Средства гигиены</t>
  </si>
  <si>
    <t>Приморский край</t>
  </si>
  <si>
    <t>Владивостокский городской округ</t>
  </si>
  <si>
    <t>Владивосток</t>
  </si>
  <si>
    <t>Гамарника, 3а</t>
  </si>
  <si>
    <t>7 (423) 236‒30‒29, 7 (423) 236‒78‒00, 7 (423) 236‒79‒45</t>
  </si>
  <si>
    <t>vl@snowflake.ru</t>
  </si>
  <si>
    <t>http://snowflake.ru</t>
  </si>
  <si>
    <t>https://instagram.com/snow_flake_1970</t>
  </si>
  <si>
    <t>Псковская область</t>
  </si>
  <si>
    <t>Псков городской округ</t>
  </si>
  <si>
    <t>Псков</t>
  </si>
  <si>
    <t>Центр Санэпидблагополучия</t>
  </si>
  <si>
    <t>Центр район</t>
  </si>
  <si>
    <t>Гоголя, 6</t>
  </si>
  <si>
    <t>7 (8112) 20‒16‒70</t>
  </si>
  <si>
    <t>7‒921‒218‒21‒20</t>
  </si>
  <si>
    <t>sanblag-pskov@mail.ru</t>
  </si>
  <si>
    <t>http://sanblag-pskov.ru</t>
  </si>
  <si>
    <t>https://vk.com/sanblagpskov</t>
  </si>
  <si>
    <t>Республика Адыгея</t>
  </si>
  <si>
    <t>Майкоп городской округ</t>
  </si>
  <si>
    <t>Майкоп</t>
  </si>
  <si>
    <t>Шоссейная, 96а</t>
  </si>
  <si>
    <t>7‒928‒470‒71‒38, 7‒928‒473‒58‒45</t>
  </si>
  <si>
    <t>chistodar@mail.ru</t>
  </si>
  <si>
    <t>http://chistodar.ru</t>
  </si>
  <si>
    <t>Республика Алтай</t>
  </si>
  <si>
    <t>Горно-Алтайск городской округ</t>
  </si>
  <si>
    <t>Горно-Алтайск</t>
  </si>
  <si>
    <t>Экспресс-чистота, клининговое агентство</t>
  </si>
  <si>
    <t>Промышленная, 3/1 к4</t>
  </si>
  <si>
    <t>7‒913‒999‒46‒47, 7‒963‒198‒89‒86</t>
  </si>
  <si>
    <t>clean.gorny@mail.ru, nataliygilewa@mail.ru</t>
  </si>
  <si>
    <t>https://instagram.com/expressclean04</t>
  </si>
  <si>
    <t>https://vk.com/expressclean04</t>
  </si>
  <si>
    <t>https://ok.ru/express.clean</t>
  </si>
  <si>
    <t>Республика Башкортостан</t>
  </si>
  <si>
    <t>Белебеевский район</t>
  </si>
  <si>
    <t>Белебей</t>
  </si>
  <si>
    <t>Клининг сервис, клининговая фирма</t>
  </si>
  <si>
    <t>улица Амирова, 2</t>
  </si>
  <si>
    <t>7‒960‒395‒56‒75</t>
  </si>
  <si>
    <t>ekosik275@gmail.com</t>
  </si>
  <si>
    <t>Ежедневно с 08:00 до 18:00. по предварительной записи: пн-вс</t>
  </si>
  <si>
    <t>Республика Бурятия</t>
  </si>
  <si>
    <t>Тарбагатайский район</t>
  </si>
  <si>
    <t>Полевая (Булаг днт), 614/1</t>
  </si>
  <si>
    <t>7 (3012) 70‒10‒30, 7 (3012) 70‒30‒30</t>
  </si>
  <si>
    <t>uborka-uu@yandex.ru</t>
  </si>
  <si>
    <t>http://siyanie03.ru</t>
  </si>
  <si>
    <t>Вывоз снега, Дезинфекция / Дератизация / Дезинсекция, Домашний персонал, Профессиональная уборка, Чистка ковров</t>
  </si>
  <si>
    <t>https://instagram.com/siyanie03</t>
  </si>
  <si>
    <t>https://vk.com/siyanie03</t>
  </si>
  <si>
    <t>Республика Дагестан</t>
  </si>
  <si>
    <t>Махачкала городской округ</t>
  </si>
  <si>
    <t>Махачкала</t>
  </si>
  <si>
    <t>Клининг Центр, компания</t>
  </si>
  <si>
    <t>Серебряная, 46</t>
  </si>
  <si>
    <t>7‒928‒054‒05‒07</t>
  </si>
  <si>
    <t>clgcentr@gmail.com</t>
  </si>
  <si>
    <t>http://clg-centr.ru</t>
  </si>
  <si>
    <t>Вывоз мусора, Домашний персонал, Профессиональная уборка, Чистка ковров</t>
  </si>
  <si>
    <t>https://instagram.com/clgcentr</t>
  </si>
  <si>
    <t>Республика Карелия</t>
  </si>
  <si>
    <t>Петрозаводский городской округ</t>
  </si>
  <si>
    <t>Петрозаводск</t>
  </si>
  <si>
    <t>АЗАРТ, клининговая компания</t>
  </si>
  <si>
    <t>Северная Промзона район</t>
  </si>
  <si>
    <t>Первомайский проспект, 82 ст3</t>
  </si>
  <si>
    <t>7 (8142) 63‒08‒94, 7 (8142) 63‒47‒50</t>
  </si>
  <si>
    <t>vipazart@mail.ru</t>
  </si>
  <si>
    <t>Ежедневно с 09:00 до 17:00. по предварительной записи: сб, вс</t>
  </si>
  <si>
    <t>Республика Коми</t>
  </si>
  <si>
    <t>Сыктывкар городской округ</t>
  </si>
  <si>
    <t>Сыктывкар</t>
  </si>
  <si>
    <t>Мастер чистоты К, клининговая компания</t>
  </si>
  <si>
    <t>улица Куратова, 18</t>
  </si>
  <si>
    <t>7 (8212) 39‒10‒45, 7 (8212) 39‒10‒46</t>
  </si>
  <si>
    <t>7‒904‒270‒88‒82, 7‒904‒271‒90‒49</t>
  </si>
  <si>
    <t>master-k-11@mail.ru, mastr-k-o@yandex.ru</t>
  </si>
  <si>
    <t>http://mck11.ru</t>
  </si>
  <si>
    <t>79042708882, 79042719049</t>
  </si>
  <si>
    <t>https://vk.com/mck11</t>
  </si>
  <si>
    <t>Республика Крым</t>
  </si>
  <si>
    <t>GREEN LINE, клининговая компания</t>
  </si>
  <si>
    <t>Симферополь городской округ</t>
  </si>
  <si>
    <t>Симферополь</t>
  </si>
  <si>
    <t>проспект Кирова, 36</t>
  </si>
  <si>
    <t>7‒978‒746‒69‒00</t>
  </si>
  <si>
    <t>greenline.cr@yandex.ru</t>
  </si>
  <si>
    <t>http://greenline-clean.ru</t>
  </si>
  <si>
    <t>+79781117808, +79787466900</t>
  </si>
  <si>
    <t>https://instagram.com/green_line_cleaning_services</t>
  </si>
  <si>
    <t>Республика Марий Эл</t>
  </si>
  <si>
    <t>Волжск городской округ</t>
  </si>
  <si>
    <t>Волжск</t>
  </si>
  <si>
    <t>Строительная, 1 к1</t>
  </si>
  <si>
    <t>7‒903‒388‒69‒19, 7‒961‒335‒50‒05, 7‒961‒335‒51‒15</t>
  </si>
  <si>
    <t>info@bytusluga.ru</t>
  </si>
  <si>
    <t>http://bytusluga.ru, http://xn--80aejjlvddlfdmd4l.xn--p1ai, http://xn--90ahbjavdniwlb4d1df.xn--p1ai</t>
  </si>
  <si>
    <t>Грязепоглощающие покрытия, Чистка / реставрация пухо-перьевых изделий, Чистка ковров</t>
  </si>
  <si>
    <t>Ежедневно с 08:00 до 18:00. по предварительному звонку: сб-вс</t>
  </si>
  <si>
    <t>https://vk.com/club111600506</t>
  </si>
  <si>
    <t>Республика Мордовия</t>
  </si>
  <si>
    <t>Саранск городской округ</t>
  </si>
  <si>
    <t>Саранск</t>
  </si>
  <si>
    <t>Республиканская инфекционная клиническая больница</t>
  </si>
  <si>
    <t>Дальняя, 1 к3</t>
  </si>
  <si>
    <t>7 (8342) 24‒90‒55</t>
  </si>
  <si>
    <t>mzdr@e-mordovia.ru, sardez@mail.ru</t>
  </si>
  <si>
    <t>http://minzdravrm.ru/%D1%80%D0%B5%D1%81%D0%BF%D1%83%D0%B1%D0%BB%D0%B8%D0%BA%D0%B0%D0%BD%D1%81%D0%BA%D0%B0%D1%8F-%D0%B4%D0%B5%D0%B7-%D1%81%D1%82%D0%B0%D0%BD%D1%86%D0%B8%D1%8F/, http://rikb.ru</t>
  </si>
  <si>
    <t>Пролетарский район</t>
  </si>
  <si>
    <t>Республика Саха (Якутия)</t>
  </si>
  <si>
    <t>СТАТУС, частное агентство занятости</t>
  </si>
  <si>
    <t>Якутск городской округ</t>
  </si>
  <si>
    <t>Якутск</t>
  </si>
  <si>
    <t>Пояркова, 15/1</t>
  </si>
  <si>
    <t>7 (4112) 42‒47‒88, 7‒914‒2‒717‒288</t>
  </si>
  <si>
    <t>status888@mail.ru</t>
  </si>
  <si>
    <t>http://www.status888.ru</t>
  </si>
  <si>
    <t>Домашний персонал, Кадровые / рекрутинговые агентства, Организации по профориентации, Профессиональная уборка, Тимбилдинг</t>
  </si>
  <si>
    <t>+79142717288, 79142717288</t>
  </si>
  <si>
    <t>https://facebook.com/status.ykt</t>
  </si>
  <si>
    <t>https://instagram.com/status_ykt</t>
  </si>
  <si>
    <t>Республика Северная Осетия — Алания</t>
  </si>
  <si>
    <t>Владикавказ городской округ</t>
  </si>
  <si>
    <t>Владикавказ</t>
  </si>
  <si>
    <t>Затеречный район</t>
  </si>
  <si>
    <t>ВСЕМАСТЕРА.ПРО, компания</t>
  </si>
  <si>
    <t>проспект Коста, 15</t>
  </si>
  <si>
    <t>7‒918‒837‒24‒17</t>
  </si>
  <si>
    <t>vsemastera.pro@yandex.ru</t>
  </si>
  <si>
    <t>http://vladikavkaz.vsemastera.pro</t>
  </si>
  <si>
    <t>Дезинфекция / Дератизация / Дезинсекция, Обслуживание внутренних систем отопления / водоснабжения / канализации, Профессиональная уборка, Ремонт / отделка помещений, Электромонтажные работы</t>
  </si>
  <si>
    <t>Республика Татарстан</t>
  </si>
  <si>
    <t>Альметьевский район</t>
  </si>
  <si>
    <t>Альметьевск</t>
  </si>
  <si>
    <t>Грибоедова, 4</t>
  </si>
  <si>
    <t>7 (8553) 45‒20‒50</t>
  </si>
  <si>
    <t>profilaktika116@yandex.ru</t>
  </si>
  <si>
    <t>http://profilaktika116.ru</t>
  </si>
  <si>
    <t>Пн: c 08:00-12:00, Вт: c 08:00-12:00, Ср: c 08:00-12:00, Чт: c 08:00-12:00, Пт: c 08:00-12:00, Сб: c 08:00-12:00, Вс: выходной</t>
  </si>
  <si>
    <t>Республика Хакасия</t>
  </si>
  <si>
    <t>Абакан городской округ</t>
  </si>
  <si>
    <t>Абакан</t>
  </si>
  <si>
    <t>Котовского, 125в</t>
  </si>
  <si>
    <t>7 (3902) 305‒880, 7‒913‒444‒66‒00</t>
  </si>
  <si>
    <t>office@marafet19.ru</t>
  </si>
  <si>
    <t>http://www.marafet-ooo.ru</t>
  </si>
  <si>
    <t>Жилищно-коммунальные услуги, Строительные / монтажные работы, Уборка / Обработка помещений, Химия / Вторсырьё</t>
  </si>
  <si>
    <t>Благоустройство улиц, Высотные работы, Профессиональная уборка, Профессиональная химия, Чистка ковров</t>
  </si>
  <si>
    <t>Пн: c 09:00-13:00, Вт: c 09:00-13:00, Ср: c 09:00-13:00, Чт: c 09:00-13:00, Пт: c 09:00-13:00, Сб: c 09:00-18:00, Вс: выходной</t>
  </si>
  <si>
    <t>https://facebook.com/732161870268040</t>
  </si>
  <si>
    <t>https://instagram.com/marafet.abk</t>
  </si>
  <si>
    <t>https://vk.com/clubmarafet_abakan</t>
  </si>
  <si>
    <t>https://ok.ru/group/clubmarafetabakan</t>
  </si>
  <si>
    <t>Азбука Клининга, компания</t>
  </si>
  <si>
    <t>Ростовская область</t>
  </si>
  <si>
    <t>Азов городской округ</t>
  </si>
  <si>
    <t>Азов</t>
  </si>
  <si>
    <t>Московская, 19</t>
  </si>
  <si>
    <t>7 (863) 260‒50‒66</t>
  </si>
  <si>
    <t>7‒908‒173‒01‒10</t>
  </si>
  <si>
    <t>2462644@mail.ru</t>
  </si>
  <si>
    <t>http://www.xn-----7kcaej4aeahmhf3abz4csbm1gre.xn--p1ai</t>
  </si>
  <si>
    <t>https://instagram.com/cleaning.rostov</t>
  </si>
  <si>
    <t>Дезинфекционный центр</t>
  </si>
  <si>
    <t>Бытовые услуги, Жилищно-коммунальные услуги, Отделочные материалы, Уборка / Обработка помещений</t>
  </si>
  <si>
    <t>Рязанская область</t>
  </si>
  <si>
    <t>Рязань городской округ</t>
  </si>
  <si>
    <t>Рязань</t>
  </si>
  <si>
    <t>Мартини, сеть химчисток-прачечных</t>
  </si>
  <si>
    <t>территория Торговый городок, 7</t>
  </si>
  <si>
    <t>7 (4912) 24‒05‒97, 7 (4912) 95‒58‒25</t>
  </si>
  <si>
    <t>gorodok115@mail.ru</t>
  </si>
  <si>
    <t>http://martini62.ru</t>
  </si>
  <si>
    <t>Пн: c 08:00-20:00, Вт: c 08:00-20:00, Ср: c 08:00-20:00, Чт: c 08:00-20:00, Пт: c 08:00-20:00, Сб: c 08:00-19:00, Вс: c 08:00-18:00</t>
  </si>
  <si>
    <t>Самарская область</t>
  </si>
  <si>
    <t>Жигулёвск городской округ</t>
  </si>
  <si>
    <t>Жигулёвск</t>
  </si>
  <si>
    <t>Чистый город, санитарная служба</t>
  </si>
  <si>
    <t>Полевая, 13</t>
  </si>
  <si>
    <t>7‒939‒718‒65‒86</t>
  </si>
  <si>
    <t>chistyy-gorod@bk.ru</t>
  </si>
  <si>
    <t>http://chistyy-gorod.ru</t>
  </si>
  <si>
    <t>Пн: c 08:00-20:00, Вт: c 08:00-20:00, Ср: c 08:00-20:00, Чт: c 08:00-20:00, Пт: c 08:00-20:00, Сб: c 09:00-14:00, Вс: выходной</t>
  </si>
  <si>
    <t>https://instagram.com/chistyy_gorod_tlt</t>
  </si>
  <si>
    <t>https://vk.com/chistyy_gorod</t>
  </si>
  <si>
    <t>https://ok.ru/chistyygorodru</t>
  </si>
  <si>
    <t>https://youtube.com/channel/UC9tJWgL_Bv_Xqb19PZDLFlg</t>
  </si>
  <si>
    <t>Саратовская область</t>
  </si>
  <si>
    <t>Балаковский район</t>
  </si>
  <si>
    <t>Балаково</t>
  </si>
  <si>
    <t>Советская, 46</t>
  </si>
  <si>
    <t>7 (8453) 44‒12‒69, 7 (8453) 44‒13‒04</t>
  </si>
  <si>
    <t>dezcentr-balakovo@yandex.ru</t>
  </si>
  <si>
    <t>Сахалинская область</t>
  </si>
  <si>
    <t>Критерий, многопрофильная компания</t>
  </si>
  <si>
    <t>Южно-Сахалинск городской округ</t>
  </si>
  <si>
    <t>Южно-Сахалинск</t>
  </si>
  <si>
    <t>7 (4242) 72‒80‒20</t>
  </si>
  <si>
    <t>kriteriy01@mail.ru, kriteriy02@mail.ru, kriteriy04@mail.ru, kriteriy07@mail.ru</t>
  </si>
  <si>
    <t>http://kriteriy.com</t>
  </si>
  <si>
    <t>Бытовые услуги, Дополнительное образование / Развивающие курсы, Издательское дело / Полиграфия, Уборка / Обработка помещений, Юридические услуги</t>
  </si>
  <si>
    <t>Домашний персонал, Копировальные услуги, Помощь в обучении, Профессиональная уборка, Юридическое обслуживание</t>
  </si>
  <si>
    <t>Пн: c 09:00-13:00, Вт: c 10:00-15:00, Ср: c 10:00-15:00, Чт: c 10:00-15:00, Пт: c 10:00-15:00, Сб: выходной, Вс: выходной</t>
  </si>
  <si>
    <t>https://instagram.com/kriteriy001</t>
  </si>
  <si>
    <t>https://vk.com/id294253999</t>
  </si>
  <si>
    <t>https://ok.ru/profile/557815432860</t>
  </si>
  <si>
    <t>ЧистоГрад!</t>
  </si>
  <si>
    <t>Свердловская область</t>
  </si>
  <si>
    <t>Арамильский городской округ</t>
  </si>
  <si>
    <t>Арамиль</t>
  </si>
  <si>
    <t>Набережная, 6</t>
  </si>
  <si>
    <t>7 (343) 344‒66‒00</t>
  </si>
  <si>
    <t>7‒922‒21‒15‒111, 7‒967‒639‒06‒00</t>
  </si>
  <si>
    <t>info_chistograd@mail.ru</t>
  </si>
  <si>
    <t>http://www.xn--80afen4anei6b.su</t>
  </si>
  <si>
    <t>https://instagram.com/chistograd.pro</t>
  </si>
  <si>
    <t>https://vk.com/chistograd_pro</t>
  </si>
  <si>
    <t>Смоленская область</t>
  </si>
  <si>
    <t>Смоленск городской округ</t>
  </si>
  <si>
    <t>Смоленск</t>
  </si>
  <si>
    <t>Смоленский областной центр дезинфекции</t>
  </si>
  <si>
    <t>Тульский переулок, 12</t>
  </si>
  <si>
    <t>7 (4812) 64‒17‒27, 7 (4812) 66‒23‒90, 7 (4812) 66‒25‒90</t>
  </si>
  <si>
    <t>fgupsocd@rambler.ru</t>
  </si>
  <si>
    <t>http://xn----htbbcalhbas0af7a1a1bvn.xn--p1ai</t>
  </si>
  <si>
    <t>Ставропольский край</t>
  </si>
  <si>
    <t>Парус, центр дезинфекции</t>
  </si>
  <si>
    <t>Ессентуки городской округ</t>
  </si>
  <si>
    <t>Ессентуки</t>
  </si>
  <si>
    <t>7 (87934) 2‒54‒56, 7‒928‒351‒04‒98, 7‒938‒300‒54‒59</t>
  </si>
  <si>
    <t>14370afcdc17429f9e418d5ffbd0334a@sentry.wixpress.com, ecology26region@mail.ru, wixofday@wix.com</t>
  </si>
  <si>
    <t>http://kremator26.com</t>
  </si>
  <si>
    <t>Тамбовская область</t>
  </si>
  <si>
    <t>Тамбов городской округ</t>
  </si>
  <si>
    <t>Тамбов</t>
  </si>
  <si>
    <t>Martini, сеть химчисток-прачечных</t>
  </si>
  <si>
    <t>Куйбышева, 61</t>
  </si>
  <si>
    <t>7 (4752) 48‒07‒48</t>
  </si>
  <si>
    <t>martini-t@bk.ru</t>
  </si>
  <si>
    <t>http://martini68.turbo.site</t>
  </si>
  <si>
    <t>https://instagram.com/martini_tmb</t>
  </si>
  <si>
    <t>Тверская область</t>
  </si>
  <si>
    <t>Объект Клининг, клининговая компания</t>
  </si>
  <si>
    <t>Тверь городской округ</t>
  </si>
  <si>
    <t>Тверь</t>
  </si>
  <si>
    <t>Маршала Будённого, 11</t>
  </si>
  <si>
    <t>7 (4822) 600‒201</t>
  </si>
  <si>
    <t>7‒904‒003‒33‒26</t>
  </si>
  <si>
    <t>info-oktver@yandex.ru, ok-tver@yandex.ru</t>
  </si>
  <si>
    <t>Благоустройство улиц, Грязепоглощающие покрытия, Домашний персонал, Профессиональная уборка, Чистка ковров</t>
  </si>
  <si>
    <t>https://instagram.com/ok.klining</t>
  </si>
  <si>
    <t>https://vk.com/ok.klining</t>
  </si>
  <si>
    <t>Томская область</t>
  </si>
  <si>
    <t>Томск городской округ</t>
  </si>
  <si>
    <t>Томск</t>
  </si>
  <si>
    <t>Extra, автокомплекс</t>
  </si>
  <si>
    <t>Ивана Черных, 64а</t>
  </si>
  <si>
    <t>7 (3822) 646‒846</t>
  </si>
  <si>
    <t>frv@sibmail.com</t>
  </si>
  <si>
    <t>Ежедневно с 00:00 до 24:00. шиномонтажная мастерская: пн-вс 9:00-21:00</t>
  </si>
  <si>
    <t>Тульская область</t>
  </si>
  <si>
    <t>Профклининг 71</t>
  </si>
  <si>
    <t>Ефремов городской округ</t>
  </si>
  <si>
    <t>Ефремов</t>
  </si>
  <si>
    <t>улица Ленина, 37а</t>
  </si>
  <si>
    <t>7‒953‒197‒04‒14</t>
  </si>
  <si>
    <t>nadegdakompania@yandex.ru</t>
  </si>
  <si>
    <t>Профессиональная уборка, Профессиональная химия, Чистка ковров, Чистка мебели</t>
  </si>
  <si>
    <t>Тюменская область</t>
  </si>
  <si>
    <t>Заводоуковский городской округ</t>
  </si>
  <si>
    <t>Заводоуковск</t>
  </si>
  <si>
    <t>Орджоникидзе, 1Б</t>
  </si>
  <si>
    <t>7‒952‒677‒50‒30, 7‒958‒150‒77‒88</t>
  </si>
  <si>
    <t>.@mail.ru, migom2014a@mail.ru</t>
  </si>
  <si>
    <t>Автомойки, Авторемонт и техобслуживание (СТО), Кузовной ремонт, Ремонт бензиновых двигателей, Ремонт ходовой части автомобиля, Чистка ковров, Шиномонтаж, Шины / Диски</t>
  </si>
  <si>
    <t>https://vk.com/cto.avtomoyka.shinomontazh</t>
  </si>
  <si>
    <t>Удмуртская Республика</t>
  </si>
  <si>
    <t>КлинингЛаб, компания</t>
  </si>
  <si>
    <t>Завьяловский район</t>
  </si>
  <si>
    <t>д. Русский Вожой</t>
  </si>
  <si>
    <t>Дружбы, 38а</t>
  </si>
  <si>
    <t>7 (3412) 64‒41‒20</t>
  </si>
  <si>
    <t>7‒904‒316‒42‒05</t>
  </si>
  <si>
    <t>info@klininglab.ru</t>
  </si>
  <si>
    <t>http://KliningLab.ru</t>
  </si>
  <si>
    <t>Домашний персонал, Профессиональная уборка, Сервисное обслуживание бассейнов</t>
  </si>
  <si>
    <t>https://instagram.com/klininglabb</t>
  </si>
  <si>
    <t>https://vk.com/cleaninglab1</t>
  </si>
  <si>
    <t>Помощница, агентство услуг</t>
  </si>
  <si>
    <t>Ульяновская область</t>
  </si>
  <si>
    <t>Димитровград городской округ</t>
  </si>
  <si>
    <t>Димитровград</t>
  </si>
  <si>
    <t>7 (84235) 9‒12‒26</t>
  </si>
  <si>
    <t>7‒902‒244‒81‒50, 7‒904‒199‒12‒26</t>
  </si>
  <si>
    <t>.y.pom@yandex.ru, a.y.pom@yandex.ru</t>
  </si>
  <si>
    <t>http://aypom.ru</t>
  </si>
  <si>
    <t>Городские автогрузоперевозки, Междугородные автогрузоперевозки, Профессиональная уборка, Услуги грузчиков, Электромонтажные работы</t>
  </si>
  <si>
    <t>Хабаровский край</t>
  </si>
  <si>
    <t>Комсомольск-на-Амуре городской округ</t>
  </si>
  <si>
    <t>Комсомольск-на-Амуре</t>
  </si>
  <si>
    <t>Декар, дезинфекционная компания</t>
  </si>
  <si>
    <t>Сидоренко, 30</t>
  </si>
  <si>
    <t>7 (4217) 51‒01‒55</t>
  </si>
  <si>
    <t>d510155@mail.ru</t>
  </si>
  <si>
    <t>http://mppdekar.ru</t>
  </si>
  <si>
    <t>https://instagram.com/dekarmpp</t>
  </si>
  <si>
    <t>Ханты-Мансийский автономный округ</t>
  </si>
  <si>
    <t>Когалым городской округ</t>
  </si>
  <si>
    <t>Когалым</t>
  </si>
  <si>
    <t>Дезинфекция86</t>
  </si>
  <si>
    <t>7‒922‒781‒15‒76</t>
  </si>
  <si>
    <t>direktor@dezinfekciya86.ru</t>
  </si>
  <si>
    <t>http://dezinfekciya86.ru</t>
  </si>
  <si>
    <t>Челябинская область</t>
  </si>
  <si>
    <t>Златоустовский городской округ</t>
  </si>
  <si>
    <t>Златоуст</t>
  </si>
  <si>
    <t>САНАС, выездная служба дезинфекции</t>
  </si>
  <si>
    <t>Румянцева, 93</t>
  </si>
  <si>
    <t>7 (3513) 67‒10‒20</t>
  </si>
  <si>
    <t>7‒904‒812‒35‒03</t>
  </si>
  <si>
    <t>canac@yandex.ru</t>
  </si>
  <si>
    <t>http://www.canac174.ru</t>
  </si>
  <si>
    <t>Бытовая химия, Дезинфекция / Дератизация / Дезинсекция, Медицинские расходные материалы</t>
  </si>
  <si>
    <t>https://facebook.com/174canac</t>
  </si>
  <si>
    <t>https://instagram.com/canac174</t>
  </si>
  <si>
    <t>https://vk.com/canac174</t>
  </si>
  <si>
    <t>https://ok.ru/canac74</t>
  </si>
  <si>
    <t>Чувашская Республика — Чувашия</t>
  </si>
  <si>
    <t>Чебоксары городской округ</t>
  </si>
  <si>
    <t>Чебоксары</t>
  </si>
  <si>
    <t>Ленинского Комсомола, 24а</t>
  </si>
  <si>
    <t>7 (8352) 630‒444, 7‒919‒668‒71‒41</t>
  </si>
  <si>
    <t>7‒919‒668‒71‒41</t>
  </si>
  <si>
    <t>21imperia@mail.ru</t>
  </si>
  <si>
    <t>http://imp21.ru</t>
  </si>
  <si>
    <t>+79196687141, 79196687141</t>
  </si>
  <si>
    <t>Ямало-Ненецкий автономный округ</t>
  </si>
  <si>
    <t>Муравленко городской округ</t>
  </si>
  <si>
    <t>Муравленко</t>
  </si>
  <si>
    <t>Эксперт Клиниг</t>
  </si>
  <si>
    <t>Ямальская, 36/3</t>
  </si>
  <si>
    <t>7 (34938) 3‒76‒00</t>
  </si>
  <si>
    <t>7‒951‒992‒50‒60</t>
  </si>
  <si>
    <t>mayak.td@mail.ru</t>
  </si>
  <si>
    <t>https://vk.com/expert.klining.muravlenko</t>
  </si>
  <si>
    <t>Ярославская область</t>
  </si>
  <si>
    <t>Рыбинск городской округ</t>
  </si>
  <si>
    <t>Рыбинск</t>
  </si>
  <si>
    <t>проспект Ленина, 163</t>
  </si>
  <si>
    <t>7 (4855) 32‒00‒39</t>
  </si>
  <si>
    <t>ooo.blesk-2011@yandex.ru, ooo.blesk-2012@yandex.ru</t>
  </si>
  <si>
    <t>http://oooblesk.ru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</si>
</sst>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9"/>
  <sheetViews>
    <sheetView tabSelected="1" topLeftCell="B1" workbookViewId="0">
      <selection activeCell="B2" sqref="B2"/>
    </sheetView>
  </sheetViews>
  <sheetFormatPr defaultRowHeight="15" x14ac:dyDescent="0.25"/>
  <cols>
    <col min="2" max="2" width="75" customWidth="1"/>
    <col min="3" max="3" width="38.28515625" bestFit="1" customWidth="1"/>
    <col min="4" max="4" width="39.140625" bestFit="1" customWidth="1"/>
    <col min="5" max="5" width="23.28515625" bestFit="1" customWidth="1"/>
    <col min="6" max="6" width="25.85546875" bestFit="1" customWidth="1"/>
    <col min="7" max="7" width="42.42578125" bestFit="1" customWidth="1"/>
    <col min="8" max="8" width="7.85546875" bestFit="1" customWidth="1"/>
    <col min="9" max="9" width="68.28515625" bestFit="1" customWidth="1"/>
    <col min="10" max="10" width="51.140625" bestFit="1" customWidth="1"/>
    <col min="11" max="11" width="97.5703125" bestFit="1" customWidth="1"/>
    <col min="12" max="12" width="233" bestFit="1" customWidth="1"/>
    <col min="13" max="13" width="151.5703125" bestFit="1" customWidth="1"/>
    <col min="14" max="14" width="199.7109375" bestFit="1" customWidth="1"/>
    <col min="15" max="15" width="144" bestFit="1" customWidth="1"/>
    <col min="16" max="16" width="72.85546875" bestFit="1" customWidth="1"/>
    <col min="17" max="17" width="26.5703125" bestFit="1" customWidth="1"/>
    <col min="18" max="18" width="48.42578125" bestFit="1" customWidth="1"/>
    <col min="19" max="19" width="29.42578125" bestFit="1" customWidth="1"/>
    <col min="20" max="20" width="37" bestFit="1" customWidth="1"/>
    <col min="21" max="21" width="49.140625" bestFit="1" customWidth="1"/>
    <col min="22" max="22" width="42.28515625" bestFit="1" customWidth="1"/>
    <col min="23" max="23" width="37.140625" bestFit="1" customWidth="1"/>
    <col min="24" max="24" width="64.28515625" bestFit="1" customWidth="1"/>
  </cols>
  <sheetData>
    <row r="1" spans="1:3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x14ac:dyDescent="0.25">
      <c r="A2" t="str">
        <f>"2815279048377663"</f>
        <v>2815279048377663</v>
      </c>
      <c r="B2" t="s">
        <v>32</v>
      </c>
      <c r="C2" t="s">
        <v>33</v>
      </c>
      <c r="D2" t="s">
        <v>34</v>
      </c>
      <c r="E2" t="s">
        <v>35</v>
      </c>
      <c r="G2" t="s">
        <v>36</v>
      </c>
      <c r="H2">
        <v>659650</v>
      </c>
      <c r="J2" t="s">
        <v>37</v>
      </c>
      <c r="M2" t="s">
        <v>38</v>
      </c>
      <c r="N2" t="s">
        <v>39</v>
      </c>
      <c r="O2" t="s">
        <v>40</v>
      </c>
      <c r="P2" t="s">
        <v>41</v>
      </c>
      <c r="AE2">
        <v>51.942912</v>
      </c>
      <c r="AF2">
        <v>85.336162000000002</v>
      </c>
    </row>
    <row r="3" spans="1:32" x14ac:dyDescent="0.25">
      <c r="A3" t="str">
        <f>"70000001039860298"</f>
        <v>70000001039860298</v>
      </c>
      <c r="B3" t="s">
        <v>98</v>
      </c>
      <c r="C3" t="s">
        <v>99</v>
      </c>
      <c r="D3" t="s">
        <v>100</v>
      </c>
      <c r="E3" t="s">
        <v>101</v>
      </c>
      <c r="G3" t="s">
        <v>102</v>
      </c>
      <c r="I3" t="s">
        <v>103</v>
      </c>
      <c r="K3" t="s">
        <v>104</v>
      </c>
      <c r="L3" t="s">
        <v>105</v>
      </c>
      <c r="M3" t="s">
        <v>106</v>
      </c>
      <c r="N3" t="s">
        <v>107</v>
      </c>
      <c r="O3" t="s">
        <v>64</v>
      </c>
      <c r="U3" t="s">
        <v>108</v>
      </c>
      <c r="AE3">
        <v>50.92069</v>
      </c>
      <c r="AF3">
        <v>128.48384999999999</v>
      </c>
    </row>
    <row r="4" spans="1:32" x14ac:dyDescent="0.25">
      <c r="A4" t="str">
        <f>"70000001027643476"</f>
        <v>70000001027643476</v>
      </c>
      <c r="B4" t="s">
        <v>113</v>
      </c>
      <c r="D4" t="s">
        <v>109</v>
      </c>
      <c r="E4" t="s">
        <v>110</v>
      </c>
      <c r="G4" t="s">
        <v>114</v>
      </c>
      <c r="H4">
        <v>675000</v>
      </c>
      <c r="I4" t="s">
        <v>115</v>
      </c>
      <c r="J4" t="s">
        <v>116</v>
      </c>
      <c r="K4" t="s">
        <v>117</v>
      </c>
      <c r="L4" t="s">
        <v>118</v>
      </c>
      <c r="M4" t="s">
        <v>119</v>
      </c>
      <c r="N4" t="s">
        <v>120</v>
      </c>
      <c r="O4" t="s">
        <v>121</v>
      </c>
      <c r="P4" t="s">
        <v>41</v>
      </c>
      <c r="Q4" t="s">
        <v>122</v>
      </c>
      <c r="AE4">
        <v>50.285580000000003</v>
      </c>
      <c r="AF4">
        <v>127.52712</v>
      </c>
    </row>
    <row r="5" spans="1:32" x14ac:dyDescent="0.25">
      <c r="A5" t="str">
        <f>"6896665210388485"</f>
        <v>6896665210388485</v>
      </c>
      <c r="B5" t="s">
        <v>123</v>
      </c>
      <c r="C5" t="s">
        <v>124</v>
      </c>
      <c r="D5" t="s">
        <v>125</v>
      </c>
      <c r="E5" t="s">
        <v>126</v>
      </c>
      <c r="G5" t="s">
        <v>127</v>
      </c>
      <c r="H5">
        <v>163001</v>
      </c>
      <c r="I5" t="s">
        <v>128</v>
      </c>
      <c r="K5" t="s">
        <v>129</v>
      </c>
      <c r="L5" t="s">
        <v>130</v>
      </c>
      <c r="M5" t="s">
        <v>58</v>
      </c>
      <c r="N5" t="s">
        <v>131</v>
      </c>
      <c r="O5" t="s">
        <v>132</v>
      </c>
      <c r="P5" t="s">
        <v>61</v>
      </c>
      <c r="V5" t="s">
        <v>133</v>
      </c>
      <c r="AE5">
        <v>64.559068999999994</v>
      </c>
      <c r="AF5">
        <v>40.534708999999999</v>
      </c>
    </row>
    <row r="6" spans="1:32" x14ac:dyDescent="0.25">
      <c r="A6" t="str">
        <f>"1126428187850804"</f>
        <v>1126428187850804</v>
      </c>
      <c r="B6" t="s">
        <v>143</v>
      </c>
      <c r="C6" t="s">
        <v>139</v>
      </c>
      <c r="D6" t="s">
        <v>140</v>
      </c>
      <c r="E6" t="s">
        <v>141</v>
      </c>
      <c r="F6" t="s">
        <v>142</v>
      </c>
      <c r="G6" t="s">
        <v>144</v>
      </c>
      <c r="H6">
        <v>414014</v>
      </c>
      <c r="I6" t="s">
        <v>145</v>
      </c>
      <c r="K6" t="s">
        <v>146</v>
      </c>
      <c r="L6" t="s">
        <v>147</v>
      </c>
      <c r="M6" t="s">
        <v>44</v>
      </c>
      <c r="N6" t="s">
        <v>45</v>
      </c>
      <c r="O6" t="s">
        <v>59</v>
      </c>
      <c r="P6" t="s">
        <v>41</v>
      </c>
      <c r="AE6">
        <v>46.343167000000001</v>
      </c>
      <c r="AF6">
        <v>48.018053999999999</v>
      </c>
    </row>
    <row r="7" spans="1:32" x14ac:dyDescent="0.25">
      <c r="A7" t="str">
        <f>"6474452745323176"</f>
        <v>6474452745323176</v>
      </c>
      <c r="B7" t="s">
        <v>154</v>
      </c>
      <c r="C7" t="s">
        <v>151</v>
      </c>
      <c r="D7" t="s">
        <v>152</v>
      </c>
      <c r="E7" t="s">
        <v>153</v>
      </c>
      <c r="F7" t="s">
        <v>155</v>
      </c>
      <c r="G7" t="s">
        <v>156</v>
      </c>
      <c r="H7">
        <v>308023</v>
      </c>
      <c r="I7" t="s">
        <v>157</v>
      </c>
      <c r="K7" t="s">
        <v>158</v>
      </c>
      <c r="L7" t="s">
        <v>159</v>
      </c>
      <c r="M7" t="s">
        <v>44</v>
      </c>
      <c r="N7" t="s">
        <v>45</v>
      </c>
      <c r="O7" t="s">
        <v>54</v>
      </c>
      <c r="P7" t="s">
        <v>41</v>
      </c>
      <c r="AE7">
        <v>50.637222999999999</v>
      </c>
      <c r="AF7">
        <v>36.579054999999997</v>
      </c>
    </row>
    <row r="8" spans="1:32" x14ac:dyDescent="0.25">
      <c r="A8" t="str">
        <f>"8726252559082824"</f>
        <v>8726252559082824</v>
      </c>
      <c r="B8" t="s">
        <v>169</v>
      </c>
      <c r="C8" t="s">
        <v>166</v>
      </c>
      <c r="D8" t="s">
        <v>167</v>
      </c>
      <c r="E8" t="s">
        <v>168</v>
      </c>
      <c r="F8" t="s">
        <v>170</v>
      </c>
      <c r="G8" t="s">
        <v>171</v>
      </c>
      <c r="H8">
        <v>241014</v>
      </c>
      <c r="I8" t="s">
        <v>172</v>
      </c>
      <c r="K8" t="s">
        <v>173</v>
      </c>
      <c r="L8" t="s">
        <v>174</v>
      </c>
      <c r="M8" t="s">
        <v>58</v>
      </c>
      <c r="N8" t="s">
        <v>73</v>
      </c>
      <c r="O8" t="s">
        <v>175</v>
      </c>
      <c r="P8" t="s">
        <v>61</v>
      </c>
      <c r="AE8">
        <v>53.329197000000001</v>
      </c>
      <c r="AF8">
        <v>34.286192999999997</v>
      </c>
    </row>
    <row r="9" spans="1:32" x14ac:dyDescent="0.25">
      <c r="A9" t="str">
        <f>"8304040093942155"</f>
        <v>8304040093942155</v>
      </c>
      <c r="B9" t="s">
        <v>179</v>
      </c>
      <c r="C9" t="s">
        <v>177</v>
      </c>
      <c r="D9" t="s">
        <v>180</v>
      </c>
      <c r="E9" t="s">
        <v>181</v>
      </c>
      <c r="I9" t="s">
        <v>182</v>
      </c>
      <c r="K9" t="s">
        <v>183</v>
      </c>
      <c r="L9" t="s">
        <v>184</v>
      </c>
      <c r="M9" t="s">
        <v>44</v>
      </c>
      <c r="N9" t="s">
        <v>45</v>
      </c>
      <c r="O9" t="s">
        <v>185</v>
      </c>
      <c r="P9" t="s">
        <v>41</v>
      </c>
      <c r="Q9" t="s">
        <v>186</v>
      </c>
      <c r="R9" t="s">
        <v>187</v>
      </c>
      <c r="U9" t="s">
        <v>188</v>
      </c>
    </row>
    <row r="10" spans="1:32" x14ac:dyDescent="0.25">
      <c r="A10" t="str">
        <f>"4644865396805869"</f>
        <v>4644865396805869</v>
      </c>
      <c r="B10" t="s">
        <v>195</v>
      </c>
      <c r="C10" t="s">
        <v>192</v>
      </c>
      <c r="D10" t="s">
        <v>193</v>
      </c>
      <c r="E10" t="s">
        <v>194</v>
      </c>
      <c r="F10" t="s">
        <v>51</v>
      </c>
      <c r="G10" t="s">
        <v>196</v>
      </c>
      <c r="H10">
        <v>400005</v>
      </c>
      <c r="I10" t="s">
        <v>197</v>
      </c>
      <c r="K10" t="s">
        <v>198</v>
      </c>
      <c r="L10" t="s">
        <v>199</v>
      </c>
      <c r="M10" t="s">
        <v>44</v>
      </c>
      <c r="N10" t="s">
        <v>45</v>
      </c>
      <c r="O10" t="s">
        <v>59</v>
      </c>
      <c r="P10" t="s">
        <v>57</v>
      </c>
      <c r="AE10">
        <v>48.724767999999997</v>
      </c>
      <c r="AF10">
        <v>44.529440999999998</v>
      </c>
    </row>
    <row r="11" spans="1:32" x14ac:dyDescent="0.25">
      <c r="A11" t="str">
        <f>"10978052372694947"</f>
        <v>10978052372694947</v>
      </c>
      <c r="B11" t="s">
        <v>206</v>
      </c>
      <c r="C11" t="s">
        <v>203</v>
      </c>
      <c r="D11" t="s">
        <v>204</v>
      </c>
      <c r="E11" t="s">
        <v>205</v>
      </c>
      <c r="G11" t="s">
        <v>207</v>
      </c>
      <c r="H11">
        <v>160000</v>
      </c>
      <c r="I11" t="s">
        <v>208</v>
      </c>
      <c r="J11" t="s">
        <v>209</v>
      </c>
      <c r="K11" t="s">
        <v>210</v>
      </c>
      <c r="L11" t="s">
        <v>211</v>
      </c>
      <c r="M11" t="s">
        <v>85</v>
      </c>
      <c r="N11" t="s">
        <v>212</v>
      </c>
      <c r="O11" t="s">
        <v>86</v>
      </c>
      <c r="P11" t="s">
        <v>41</v>
      </c>
      <c r="AE11">
        <v>59.214879000000003</v>
      </c>
      <c r="AF11">
        <v>39.900449000000002</v>
      </c>
    </row>
    <row r="12" spans="1:32" x14ac:dyDescent="0.25">
      <c r="A12" t="str">
        <f>"4363390419994488"</f>
        <v>4363390419994488</v>
      </c>
      <c r="B12" t="s">
        <v>215</v>
      </c>
      <c r="C12" t="s">
        <v>214</v>
      </c>
      <c r="D12" t="s">
        <v>216</v>
      </c>
      <c r="E12" t="s">
        <v>217</v>
      </c>
      <c r="F12" t="s">
        <v>42</v>
      </c>
      <c r="G12" t="s">
        <v>218</v>
      </c>
      <c r="H12">
        <v>394033</v>
      </c>
      <c r="I12" t="s">
        <v>219</v>
      </c>
      <c r="J12" t="s">
        <v>220</v>
      </c>
      <c r="K12" t="s">
        <v>221</v>
      </c>
      <c r="L12" t="s">
        <v>222</v>
      </c>
      <c r="M12" t="s">
        <v>44</v>
      </c>
      <c r="N12" t="s">
        <v>45</v>
      </c>
      <c r="O12" t="s">
        <v>59</v>
      </c>
      <c r="P12" t="s">
        <v>61</v>
      </c>
      <c r="AE12">
        <v>51.700446999999997</v>
      </c>
      <c r="AF12">
        <v>39.274763</v>
      </c>
    </row>
    <row r="13" spans="1:32" x14ac:dyDescent="0.25">
      <c r="A13" t="str">
        <f>"9007727535719852"</f>
        <v>9007727535719852</v>
      </c>
      <c r="B13" t="s">
        <v>229</v>
      </c>
      <c r="C13" t="s">
        <v>226</v>
      </c>
      <c r="D13" t="s">
        <v>227</v>
      </c>
      <c r="E13" t="s">
        <v>228</v>
      </c>
      <c r="F13" t="s">
        <v>51</v>
      </c>
      <c r="G13" t="s">
        <v>230</v>
      </c>
      <c r="H13">
        <v>672039</v>
      </c>
      <c r="I13" t="s">
        <v>231</v>
      </c>
      <c r="K13" t="s">
        <v>232</v>
      </c>
      <c r="L13" t="s">
        <v>233</v>
      </c>
      <c r="M13" t="s">
        <v>46</v>
      </c>
      <c r="N13" t="s">
        <v>162</v>
      </c>
      <c r="O13" t="s">
        <v>234</v>
      </c>
      <c r="P13" t="s">
        <v>61</v>
      </c>
      <c r="AE13">
        <v>52.026902999999997</v>
      </c>
      <c r="AF13">
        <v>113.508336</v>
      </c>
    </row>
    <row r="14" spans="1:32" x14ac:dyDescent="0.25">
      <c r="A14" t="str">
        <f>"9148465024075771"</f>
        <v>9148465024075771</v>
      </c>
      <c r="B14" t="s">
        <v>242</v>
      </c>
      <c r="C14" t="s">
        <v>239</v>
      </c>
      <c r="D14" t="s">
        <v>240</v>
      </c>
      <c r="E14" t="s">
        <v>241</v>
      </c>
      <c r="F14" t="s">
        <v>48</v>
      </c>
      <c r="G14" t="s">
        <v>243</v>
      </c>
      <c r="H14">
        <v>153012</v>
      </c>
      <c r="I14" t="s">
        <v>244</v>
      </c>
      <c r="K14" t="s">
        <v>245</v>
      </c>
      <c r="L14" t="s">
        <v>246</v>
      </c>
      <c r="M14" t="s">
        <v>247</v>
      </c>
      <c r="N14" t="s">
        <v>248</v>
      </c>
      <c r="O14" t="s">
        <v>249</v>
      </c>
      <c r="P14" t="s">
        <v>41</v>
      </c>
      <c r="AE14">
        <v>56.995092</v>
      </c>
      <c r="AF14">
        <v>40.985667999999997</v>
      </c>
    </row>
    <row r="15" spans="1:32" x14ac:dyDescent="0.25">
      <c r="A15" t="str">
        <f>"1548640653526810"</f>
        <v>1548640653526810</v>
      </c>
      <c r="B15" t="s">
        <v>253</v>
      </c>
      <c r="C15" t="s">
        <v>250</v>
      </c>
      <c r="D15" t="s">
        <v>251</v>
      </c>
      <c r="E15" t="s">
        <v>252</v>
      </c>
      <c r="G15" t="s">
        <v>254</v>
      </c>
      <c r="H15">
        <v>665813</v>
      </c>
      <c r="I15" t="s">
        <v>255</v>
      </c>
      <c r="J15" t="s">
        <v>256</v>
      </c>
      <c r="K15" t="s">
        <v>257</v>
      </c>
      <c r="L15" t="s">
        <v>258</v>
      </c>
      <c r="M15" t="s">
        <v>84</v>
      </c>
      <c r="N15" t="s">
        <v>190</v>
      </c>
      <c r="O15" t="s">
        <v>202</v>
      </c>
      <c r="P15" t="s">
        <v>61</v>
      </c>
      <c r="Q15">
        <v>79645493706</v>
      </c>
      <c r="R15">
        <v>79645493706</v>
      </c>
      <c r="U15" t="s">
        <v>259</v>
      </c>
      <c r="V15" t="s">
        <v>260</v>
      </c>
      <c r="AE15">
        <v>52.539619000000002</v>
      </c>
      <c r="AF15">
        <v>103.886713</v>
      </c>
    </row>
    <row r="16" spans="1:32" x14ac:dyDescent="0.25">
      <c r="A16" t="str">
        <f>"70000001023660593"</f>
        <v>70000001023660593</v>
      </c>
      <c r="B16" t="s">
        <v>270</v>
      </c>
      <c r="C16" t="s">
        <v>267</v>
      </c>
      <c r="D16" t="s">
        <v>268</v>
      </c>
      <c r="E16" t="s">
        <v>269</v>
      </c>
      <c r="G16" t="s">
        <v>271</v>
      </c>
      <c r="I16" t="s">
        <v>272</v>
      </c>
      <c r="J16" t="s">
        <v>273</v>
      </c>
      <c r="K16" t="s">
        <v>274</v>
      </c>
      <c r="L16" t="s">
        <v>275</v>
      </c>
      <c r="M16" t="s">
        <v>58</v>
      </c>
      <c r="N16" t="s">
        <v>79</v>
      </c>
      <c r="O16" t="s">
        <v>276</v>
      </c>
      <c r="P16" t="s">
        <v>61</v>
      </c>
      <c r="Q16">
        <v>79287117677</v>
      </c>
      <c r="S16" t="s">
        <v>277</v>
      </c>
      <c r="U16" t="s">
        <v>278</v>
      </c>
      <c r="AE16">
        <v>43.483736</v>
      </c>
      <c r="AF16">
        <v>43.607118</v>
      </c>
    </row>
    <row r="17" spans="1:32" x14ac:dyDescent="0.25">
      <c r="A17" t="str">
        <f>"5630027815201158"</f>
        <v>5630027815201158</v>
      </c>
      <c r="B17" t="s">
        <v>280</v>
      </c>
      <c r="C17" t="s">
        <v>279</v>
      </c>
      <c r="D17" t="s">
        <v>281</v>
      </c>
      <c r="E17" t="s">
        <v>282</v>
      </c>
      <c r="G17" t="s">
        <v>283</v>
      </c>
      <c r="H17">
        <v>238324</v>
      </c>
      <c r="I17" t="s">
        <v>284</v>
      </c>
      <c r="J17" t="s">
        <v>285</v>
      </c>
      <c r="K17" t="s">
        <v>286</v>
      </c>
      <c r="L17" t="s">
        <v>287</v>
      </c>
      <c r="M17" t="s">
        <v>288</v>
      </c>
      <c r="N17" t="s">
        <v>289</v>
      </c>
      <c r="O17" t="s">
        <v>43</v>
      </c>
      <c r="P17" t="s">
        <v>57</v>
      </c>
      <c r="Q17">
        <v>79114609015</v>
      </c>
      <c r="R17">
        <v>79114609015</v>
      </c>
      <c r="AE17">
        <v>54.791386000000003</v>
      </c>
      <c r="AF17">
        <v>20.530546999999999</v>
      </c>
    </row>
    <row r="18" spans="1:32" x14ac:dyDescent="0.25">
      <c r="A18" t="str">
        <f>"8585515070653756"</f>
        <v>8585515070653756</v>
      </c>
      <c r="B18" t="s">
        <v>293</v>
      </c>
      <c r="C18" t="s">
        <v>292</v>
      </c>
      <c r="D18" t="s">
        <v>294</v>
      </c>
      <c r="E18" t="s">
        <v>295</v>
      </c>
      <c r="F18" t="s">
        <v>264</v>
      </c>
      <c r="G18" t="s">
        <v>296</v>
      </c>
      <c r="H18">
        <v>248016</v>
      </c>
      <c r="I18" t="s">
        <v>297</v>
      </c>
      <c r="K18" t="s">
        <v>298</v>
      </c>
      <c r="L18" t="s">
        <v>299</v>
      </c>
      <c r="M18" t="s">
        <v>58</v>
      </c>
      <c r="N18" t="s">
        <v>79</v>
      </c>
      <c r="O18" t="s">
        <v>300</v>
      </c>
      <c r="P18" t="s">
        <v>61</v>
      </c>
      <c r="AE18">
        <v>54.522688000000002</v>
      </c>
      <c r="AF18">
        <v>36.282006000000003</v>
      </c>
    </row>
    <row r="19" spans="1:32" x14ac:dyDescent="0.25">
      <c r="A19" t="str">
        <f>"70000001006617694"</f>
        <v>70000001006617694</v>
      </c>
      <c r="B19" t="s">
        <v>92</v>
      </c>
      <c r="C19" t="s">
        <v>302</v>
      </c>
      <c r="D19" t="s">
        <v>303</v>
      </c>
      <c r="E19" t="s">
        <v>304</v>
      </c>
      <c r="G19" t="s">
        <v>305</v>
      </c>
      <c r="H19">
        <v>684000</v>
      </c>
      <c r="J19" t="s">
        <v>306</v>
      </c>
      <c r="K19" t="s">
        <v>307</v>
      </c>
      <c r="L19" t="s">
        <v>308</v>
      </c>
      <c r="M19" t="s">
        <v>135</v>
      </c>
      <c r="N19" t="s">
        <v>136</v>
      </c>
      <c r="O19" t="s">
        <v>75</v>
      </c>
      <c r="P19" t="s">
        <v>41</v>
      </c>
      <c r="Q19" t="s">
        <v>309</v>
      </c>
      <c r="AE19">
        <v>53.192920999999998</v>
      </c>
      <c r="AF19">
        <v>158.38377700000001</v>
      </c>
    </row>
    <row r="20" spans="1:32" x14ac:dyDescent="0.25">
      <c r="A20" t="str">
        <f>"12103952279535766"</f>
        <v>12103952279535766</v>
      </c>
      <c r="B20" t="s">
        <v>315</v>
      </c>
      <c r="C20" t="s">
        <v>312</v>
      </c>
      <c r="D20" t="s">
        <v>313</v>
      </c>
      <c r="E20" t="s">
        <v>314</v>
      </c>
      <c r="G20" t="s">
        <v>316</v>
      </c>
      <c r="H20">
        <v>652600</v>
      </c>
      <c r="J20" t="s">
        <v>317</v>
      </c>
      <c r="K20" t="s">
        <v>318</v>
      </c>
      <c r="L20" t="s">
        <v>319</v>
      </c>
      <c r="M20" t="s">
        <v>58</v>
      </c>
      <c r="N20" t="s">
        <v>93</v>
      </c>
      <c r="O20" t="s">
        <v>320</v>
      </c>
      <c r="P20" t="s">
        <v>41</v>
      </c>
      <c r="AE20">
        <v>54.420594999999999</v>
      </c>
      <c r="AF20">
        <v>86.296491000000003</v>
      </c>
    </row>
    <row r="21" spans="1:32" x14ac:dyDescent="0.25">
      <c r="A21" t="str">
        <f>"8163302605589222"</f>
        <v>8163302605589222</v>
      </c>
      <c r="B21" t="s">
        <v>322</v>
      </c>
      <c r="C21" t="s">
        <v>323</v>
      </c>
      <c r="D21" t="s">
        <v>324</v>
      </c>
      <c r="E21" t="s">
        <v>325</v>
      </c>
      <c r="I21" t="s">
        <v>326</v>
      </c>
      <c r="K21" t="s">
        <v>327</v>
      </c>
      <c r="L21" t="s">
        <v>328</v>
      </c>
      <c r="M21" t="s">
        <v>44</v>
      </c>
      <c r="N21" t="s">
        <v>66</v>
      </c>
      <c r="O21" t="s">
        <v>49</v>
      </c>
      <c r="P21" t="s">
        <v>67</v>
      </c>
    </row>
    <row r="22" spans="1:32" x14ac:dyDescent="0.25">
      <c r="A22" t="str">
        <f>"4785602885058779"</f>
        <v>4785602885058779</v>
      </c>
      <c r="B22" t="s">
        <v>329</v>
      </c>
      <c r="C22" t="s">
        <v>330</v>
      </c>
      <c r="D22" t="s">
        <v>331</v>
      </c>
      <c r="E22" t="s">
        <v>332</v>
      </c>
      <c r="F22" t="s">
        <v>51</v>
      </c>
      <c r="G22" t="s">
        <v>333</v>
      </c>
      <c r="H22">
        <v>156013</v>
      </c>
      <c r="I22" t="s">
        <v>334</v>
      </c>
      <c r="J22" t="s">
        <v>335</v>
      </c>
      <c r="K22" t="s">
        <v>336</v>
      </c>
      <c r="L22" t="s">
        <v>337</v>
      </c>
      <c r="M22" t="s">
        <v>58</v>
      </c>
      <c r="N22" t="s">
        <v>111</v>
      </c>
      <c r="O22" t="s">
        <v>291</v>
      </c>
      <c r="P22" t="s">
        <v>41</v>
      </c>
      <c r="Q22">
        <v>79536445304</v>
      </c>
      <c r="R22" t="s">
        <v>338</v>
      </c>
      <c r="AE22">
        <v>57.776541000000002</v>
      </c>
      <c r="AF22">
        <v>40.945920000000001</v>
      </c>
    </row>
    <row r="23" spans="1:32" x14ac:dyDescent="0.25">
      <c r="A23" t="str">
        <f>"10415102419273456"</f>
        <v>10415102419273456</v>
      </c>
      <c r="B23" t="s">
        <v>342</v>
      </c>
      <c r="C23" t="s">
        <v>339</v>
      </c>
      <c r="D23" t="s">
        <v>340</v>
      </c>
      <c r="E23" t="s">
        <v>341</v>
      </c>
      <c r="G23" t="s">
        <v>343</v>
      </c>
      <c r="H23">
        <v>353451</v>
      </c>
      <c r="I23" t="s">
        <v>344</v>
      </c>
      <c r="K23" t="s">
        <v>345</v>
      </c>
      <c r="L23" t="s">
        <v>346</v>
      </c>
      <c r="M23" t="s">
        <v>44</v>
      </c>
      <c r="N23" t="s">
        <v>45</v>
      </c>
      <c r="O23" t="s">
        <v>54</v>
      </c>
      <c r="P23" t="s">
        <v>72</v>
      </c>
      <c r="AE23">
        <v>44.884346999999998</v>
      </c>
      <c r="AF23">
        <v>37.326036000000002</v>
      </c>
    </row>
    <row r="24" spans="1:32" x14ac:dyDescent="0.25">
      <c r="A24" t="str">
        <f>"70000001052972406"</f>
        <v>70000001052972406</v>
      </c>
      <c r="B24" t="s">
        <v>352</v>
      </c>
      <c r="C24" t="s">
        <v>349</v>
      </c>
      <c r="D24" t="s">
        <v>350</v>
      </c>
      <c r="E24" t="s">
        <v>351</v>
      </c>
      <c r="G24" t="s">
        <v>353</v>
      </c>
      <c r="I24" t="s">
        <v>354</v>
      </c>
      <c r="J24" t="s">
        <v>355</v>
      </c>
      <c r="K24" t="s">
        <v>356</v>
      </c>
      <c r="M24" t="s">
        <v>71</v>
      </c>
      <c r="N24" t="s">
        <v>357</v>
      </c>
      <c r="O24" t="s">
        <v>87</v>
      </c>
      <c r="AE24">
        <v>56.259290999999997</v>
      </c>
      <c r="AF24">
        <v>90.487492000000003</v>
      </c>
    </row>
    <row r="25" spans="1:32" x14ac:dyDescent="0.25">
      <c r="A25" t="str">
        <f>"1407903164531412"</f>
        <v>1407903164531412</v>
      </c>
      <c r="B25" t="s">
        <v>363</v>
      </c>
      <c r="C25" t="s">
        <v>360</v>
      </c>
      <c r="D25" t="s">
        <v>361</v>
      </c>
      <c r="E25" t="s">
        <v>362</v>
      </c>
      <c r="F25" t="s">
        <v>51</v>
      </c>
      <c r="G25" t="s">
        <v>364</v>
      </c>
      <c r="H25">
        <v>640002</v>
      </c>
      <c r="I25" t="s">
        <v>365</v>
      </c>
      <c r="K25" t="s">
        <v>366</v>
      </c>
      <c r="M25" t="s">
        <v>367</v>
      </c>
      <c r="N25" t="s">
        <v>368</v>
      </c>
      <c r="O25" t="s">
        <v>54</v>
      </c>
      <c r="P25" t="s">
        <v>41</v>
      </c>
      <c r="U25" t="s">
        <v>369</v>
      </c>
      <c r="V25" t="s">
        <v>370</v>
      </c>
      <c r="X25" t="s">
        <v>371</v>
      </c>
      <c r="AE25">
        <v>55.447012999999998</v>
      </c>
      <c r="AF25">
        <v>65.350316000000007</v>
      </c>
    </row>
    <row r="26" spans="1:32" x14ac:dyDescent="0.25">
      <c r="A26" t="str">
        <f>"10274364930919557"</f>
        <v>10274364930919557</v>
      </c>
      <c r="B26" t="s">
        <v>373</v>
      </c>
      <c r="C26" t="s">
        <v>372</v>
      </c>
      <c r="D26" t="s">
        <v>374</v>
      </c>
      <c r="E26" t="s">
        <v>375</v>
      </c>
      <c r="F26" t="s">
        <v>376</v>
      </c>
      <c r="G26" t="s">
        <v>377</v>
      </c>
      <c r="H26">
        <v>305009</v>
      </c>
      <c r="I26" t="s">
        <v>378</v>
      </c>
      <c r="J26" t="s">
        <v>379</v>
      </c>
      <c r="K26" t="s">
        <v>380</v>
      </c>
      <c r="L26" t="s">
        <v>381</v>
      </c>
      <c r="M26" t="s">
        <v>44</v>
      </c>
      <c r="N26" t="s">
        <v>45</v>
      </c>
      <c r="O26" t="s">
        <v>59</v>
      </c>
      <c r="P26" t="s">
        <v>57</v>
      </c>
      <c r="Q26">
        <v>79038750444</v>
      </c>
      <c r="AE26">
        <v>51.753889000000001</v>
      </c>
      <c r="AF26">
        <v>36.220964000000002</v>
      </c>
    </row>
    <row r="27" spans="1:32" x14ac:dyDescent="0.25">
      <c r="A27" t="str">
        <f>"5348552839504879"</f>
        <v>5348552839504879</v>
      </c>
      <c r="B27" t="s">
        <v>382</v>
      </c>
      <c r="C27" t="s">
        <v>383</v>
      </c>
      <c r="D27" t="s">
        <v>384</v>
      </c>
      <c r="E27" t="s">
        <v>385</v>
      </c>
      <c r="G27" t="s">
        <v>386</v>
      </c>
      <c r="H27">
        <v>188643</v>
      </c>
      <c r="K27" t="s">
        <v>387</v>
      </c>
      <c r="L27" t="s">
        <v>388</v>
      </c>
      <c r="M27" t="s">
        <v>164</v>
      </c>
      <c r="N27" t="s">
        <v>165</v>
      </c>
      <c r="O27" t="s">
        <v>224</v>
      </c>
      <c r="P27" t="s">
        <v>57</v>
      </c>
      <c r="AE27">
        <v>60.021189</v>
      </c>
      <c r="AF27">
        <v>30.646048</v>
      </c>
    </row>
    <row r="28" spans="1:32" x14ac:dyDescent="0.25">
      <c r="A28" t="str">
        <f>"70000001054602150"</f>
        <v>70000001054602150</v>
      </c>
      <c r="B28" t="s">
        <v>390</v>
      </c>
      <c r="C28" t="s">
        <v>389</v>
      </c>
      <c r="E28" t="s">
        <v>389</v>
      </c>
      <c r="F28" t="s">
        <v>290</v>
      </c>
      <c r="G28" t="s">
        <v>391</v>
      </c>
      <c r="H28">
        <v>196066</v>
      </c>
      <c r="I28" t="s">
        <v>392</v>
      </c>
      <c r="K28" t="s">
        <v>393</v>
      </c>
      <c r="L28" t="s">
        <v>394</v>
      </c>
      <c r="M28" t="s">
        <v>58</v>
      </c>
      <c r="N28" t="s">
        <v>213</v>
      </c>
      <c r="O28" t="s">
        <v>55</v>
      </c>
      <c r="P28" t="s">
        <v>50</v>
      </c>
      <c r="Q28" t="s">
        <v>395</v>
      </c>
      <c r="R28" t="s">
        <v>396</v>
      </c>
      <c r="S28" t="s">
        <v>397</v>
      </c>
      <c r="T28" t="s">
        <v>398</v>
      </c>
      <c r="U28" t="s">
        <v>399</v>
      </c>
      <c r="V28" t="s">
        <v>400</v>
      </c>
      <c r="W28" t="s">
        <v>401</v>
      </c>
      <c r="X28" t="s">
        <v>402</v>
      </c>
      <c r="Y28" t="s">
        <v>403</v>
      </c>
      <c r="AD28" t="s">
        <v>404</v>
      </c>
      <c r="AE28" t="s">
        <v>405</v>
      </c>
      <c r="AF28" t="s">
        <v>406</v>
      </c>
    </row>
    <row r="29" spans="1:32" x14ac:dyDescent="0.25">
      <c r="A29" t="str">
        <f>"70000001029227068"</f>
        <v>70000001029227068</v>
      </c>
      <c r="B29" t="s">
        <v>149</v>
      </c>
      <c r="C29" t="s">
        <v>408</v>
      </c>
      <c r="D29" t="s">
        <v>409</v>
      </c>
      <c r="E29" t="s">
        <v>410</v>
      </c>
      <c r="G29" t="s">
        <v>411</v>
      </c>
      <c r="I29" t="s">
        <v>412</v>
      </c>
      <c r="J29" t="s">
        <v>413</v>
      </c>
      <c r="K29" t="s">
        <v>414</v>
      </c>
      <c r="M29" t="s">
        <v>44</v>
      </c>
      <c r="N29" t="s">
        <v>45</v>
      </c>
      <c r="O29" t="s">
        <v>347</v>
      </c>
      <c r="P29" t="s">
        <v>41</v>
      </c>
      <c r="AE29">
        <v>52.622025999999998</v>
      </c>
      <c r="AF29">
        <v>38.504325999999999</v>
      </c>
    </row>
    <row r="30" spans="1:32" x14ac:dyDescent="0.25">
      <c r="A30" t="str">
        <f>"70000001029412985"</f>
        <v>70000001029412985</v>
      </c>
      <c r="B30" t="s">
        <v>419</v>
      </c>
      <c r="C30" t="s">
        <v>416</v>
      </c>
      <c r="D30" t="s">
        <v>417</v>
      </c>
      <c r="E30" t="s">
        <v>418</v>
      </c>
      <c r="G30" t="s">
        <v>420</v>
      </c>
      <c r="I30" t="s">
        <v>421</v>
      </c>
      <c r="K30" t="s">
        <v>422</v>
      </c>
      <c r="L30" t="s">
        <v>423</v>
      </c>
      <c r="M30" t="s">
        <v>238</v>
      </c>
      <c r="N30" t="s">
        <v>424</v>
      </c>
      <c r="O30" t="s">
        <v>262</v>
      </c>
      <c r="P30" t="s">
        <v>61</v>
      </c>
      <c r="Q30">
        <v>79148513280</v>
      </c>
      <c r="AE30">
        <v>59.594786999999997</v>
      </c>
      <c r="AF30">
        <v>150.84312399999999</v>
      </c>
    </row>
    <row r="31" spans="1:32" x14ac:dyDescent="0.25">
      <c r="A31" t="str">
        <f>"4504127909082451"</f>
        <v>4504127909082451</v>
      </c>
      <c r="B31" t="s">
        <v>428</v>
      </c>
      <c r="C31" t="s">
        <v>425</v>
      </c>
      <c r="D31" t="s">
        <v>426</v>
      </c>
      <c r="E31" t="s">
        <v>427</v>
      </c>
      <c r="G31" t="s">
        <v>429</v>
      </c>
      <c r="H31">
        <v>143988</v>
      </c>
      <c r="I31" t="s">
        <v>430</v>
      </c>
      <c r="K31" t="s">
        <v>431</v>
      </c>
      <c r="L31" t="s">
        <v>432</v>
      </c>
      <c r="M31" t="s">
        <v>433</v>
      </c>
      <c r="N31" t="s">
        <v>434</v>
      </c>
      <c r="O31" t="s">
        <v>43</v>
      </c>
      <c r="P31" t="s">
        <v>61</v>
      </c>
      <c r="AE31">
        <v>55.723537999999998</v>
      </c>
      <c r="AF31">
        <v>37.978704999999998</v>
      </c>
    </row>
    <row r="32" spans="1:32" x14ac:dyDescent="0.25">
      <c r="A32" t="str">
        <f>"70000001046052085"</f>
        <v>70000001046052085</v>
      </c>
      <c r="B32" t="s">
        <v>436</v>
      </c>
      <c r="C32" t="s">
        <v>435</v>
      </c>
      <c r="E32" t="s">
        <v>435</v>
      </c>
      <c r="F32" t="s">
        <v>437</v>
      </c>
      <c r="G32" t="s">
        <v>438</v>
      </c>
      <c r="H32">
        <v>129301</v>
      </c>
      <c r="I32" t="s">
        <v>439</v>
      </c>
      <c r="K32" t="s">
        <v>440</v>
      </c>
      <c r="L32" t="s">
        <v>441</v>
      </c>
      <c r="M32" t="s">
        <v>88</v>
      </c>
      <c r="N32" t="s">
        <v>89</v>
      </c>
      <c r="O32" t="s">
        <v>321</v>
      </c>
      <c r="AE32" t="s">
        <v>442</v>
      </c>
      <c r="AF32" t="s">
        <v>443</v>
      </c>
    </row>
    <row r="33" spans="1:32" x14ac:dyDescent="0.25">
      <c r="A33" t="str">
        <f>"70000001041882076"</f>
        <v>70000001041882076</v>
      </c>
      <c r="B33" t="s">
        <v>448</v>
      </c>
      <c r="C33" t="s">
        <v>445</v>
      </c>
      <c r="D33" t="s">
        <v>446</v>
      </c>
      <c r="E33" t="s">
        <v>447</v>
      </c>
      <c r="G33" t="s">
        <v>449</v>
      </c>
      <c r="I33" t="s">
        <v>450</v>
      </c>
      <c r="J33" t="s">
        <v>451</v>
      </c>
      <c r="K33" t="s">
        <v>452</v>
      </c>
      <c r="L33" t="s">
        <v>453</v>
      </c>
      <c r="M33" t="s">
        <v>58</v>
      </c>
      <c r="N33" t="s">
        <v>65</v>
      </c>
      <c r="O33" t="s">
        <v>49</v>
      </c>
      <c r="P33" t="s">
        <v>61</v>
      </c>
      <c r="Q33" t="s">
        <v>454</v>
      </c>
      <c r="U33" t="s">
        <v>455</v>
      </c>
      <c r="V33" t="s">
        <v>456</v>
      </c>
      <c r="AE33">
        <v>69.063989000000007</v>
      </c>
      <c r="AF33">
        <v>33.401364999999998</v>
      </c>
    </row>
    <row r="34" spans="1:32" x14ac:dyDescent="0.25">
      <c r="A34" t="str">
        <f>"70000001029008346"</f>
        <v>70000001029008346</v>
      </c>
      <c r="B34" t="s">
        <v>461</v>
      </c>
      <c r="C34" t="s">
        <v>458</v>
      </c>
      <c r="D34" t="s">
        <v>459</v>
      </c>
      <c r="E34" t="s">
        <v>460</v>
      </c>
      <c r="G34" t="s">
        <v>359</v>
      </c>
      <c r="I34" t="s">
        <v>462</v>
      </c>
      <c r="K34" t="s">
        <v>463</v>
      </c>
      <c r="L34" t="s">
        <v>464</v>
      </c>
      <c r="M34" t="s">
        <v>310</v>
      </c>
      <c r="N34" t="s">
        <v>311</v>
      </c>
      <c r="O34" t="s">
        <v>52</v>
      </c>
      <c r="P34" t="s">
        <v>57</v>
      </c>
      <c r="AE34">
        <v>67.632643999999999</v>
      </c>
      <c r="AF34">
        <v>53.023336999999998</v>
      </c>
    </row>
    <row r="35" spans="1:32" x14ac:dyDescent="0.25">
      <c r="A35" t="str">
        <f>"70000001023594752"</f>
        <v>70000001023594752</v>
      </c>
      <c r="B35" t="s">
        <v>465</v>
      </c>
      <c r="C35" t="s">
        <v>466</v>
      </c>
      <c r="D35" t="s">
        <v>467</v>
      </c>
      <c r="E35" t="s">
        <v>468</v>
      </c>
      <c r="G35" t="s">
        <v>469</v>
      </c>
      <c r="I35" t="s">
        <v>470</v>
      </c>
      <c r="K35" t="s">
        <v>471</v>
      </c>
      <c r="L35" t="s">
        <v>472</v>
      </c>
      <c r="M35" t="s">
        <v>58</v>
      </c>
      <c r="N35" t="s">
        <v>73</v>
      </c>
      <c r="O35" t="s">
        <v>200</v>
      </c>
      <c r="P35" t="s">
        <v>47</v>
      </c>
      <c r="AE35">
        <v>55.414358</v>
      </c>
      <c r="AF35">
        <v>43.800488000000001</v>
      </c>
    </row>
    <row r="36" spans="1:32" x14ac:dyDescent="0.25">
      <c r="A36" t="str">
        <f>"10837314884337929"</f>
        <v>10837314884337929</v>
      </c>
      <c r="B36" t="s">
        <v>474</v>
      </c>
      <c r="C36" t="s">
        <v>475</v>
      </c>
      <c r="D36" t="s">
        <v>476</v>
      </c>
      <c r="E36" t="s">
        <v>477</v>
      </c>
      <c r="G36" t="s">
        <v>478</v>
      </c>
      <c r="H36">
        <v>173001</v>
      </c>
      <c r="I36" t="s">
        <v>479</v>
      </c>
      <c r="J36" t="s">
        <v>480</v>
      </c>
      <c r="K36" t="s">
        <v>481</v>
      </c>
      <c r="L36" t="s">
        <v>482</v>
      </c>
      <c r="M36" t="s">
        <v>44</v>
      </c>
      <c r="N36" t="s">
        <v>45</v>
      </c>
      <c r="O36" t="s">
        <v>483</v>
      </c>
      <c r="P36" t="s">
        <v>41</v>
      </c>
      <c r="AE36">
        <v>58.530482999999997</v>
      </c>
      <c r="AF36">
        <v>31.276171000000001</v>
      </c>
    </row>
    <row r="37" spans="1:32" x14ac:dyDescent="0.25">
      <c r="A37" t="str">
        <f>"141265769419937"</f>
        <v>141265769419937</v>
      </c>
      <c r="B37" t="s">
        <v>484</v>
      </c>
      <c r="C37" t="s">
        <v>485</v>
      </c>
      <c r="D37" t="s">
        <v>486</v>
      </c>
      <c r="E37" t="s">
        <v>487</v>
      </c>
      <c r="G37" t="s">
        <v>488</v>
      </c>
      <c r="H37">
        <v>633011</v>
      </c>
      <c r="I37" t="s">
        <v>489</v>
      </c>
      <c r="J37" t="s">
        <v>490</v>
      </c>
      <c r="K37" t="s">
        <v>491</v>
      </c>
      <c r="L37" t="s">
        <v>492</v>
      </c>
      <c r="M37" t="s">
        <v>44</v>
      </c>
      <c r="N37" t="s">
        <v>78</v>
      </c>
      <c r="O37" t="s">
        <v>137</v>
      </c>
      <c r="P37" t="s">
        <v>41</v>
      </c>
      <c r="Q37" t="s">
        <v>493</v>
      </c>
      <c r="AE37">
        <v>54.766665000000003</v>
      </c>
      <c r="AF37">
        <v>83.086387999999999</v>
      </c>
    </row>
    <row r="38" spans="1:32" x14ac:dyDescent="0.25">
      <c r="A38" t="str">
        <f>"282003257694090"</f>
        <v>282003257694090</v>
      </c>
      <c r="B38" t="s">
        <v>498</v>
      </c>
      <c r="C38" t="s">
        <v>495</v>
      </c>
      <c r="D38" t="s">
        <v>496</v>
      </c>
      <c r="E38" t="s">
        <v>497</v>
      </c>
      <c r="F38" t="s">
        <v>263</v>
      </c>
      <c r="G38" t="s">
        <v>499</v>
      </c>
      <c r="H38">
        <v>644042</v>
      </c>
      <c r="I38" t="s">
        <v>500</v>
      </c>
      <c r="K38" t="s">
        <v>501</v>
      </c>
      <c r="L38" t="s">
        <v>502</v>
      </c>
      <c r="M38" t="s">
        <v>44</v>
      </c>
      <c r="N38" t="s">
        <v>45</v>
      </c>
      <c r="O38" t="s">
        <v>224</v>
      </c>
      <c r="P38" t="s">
        <v>57</v>
      </c>
      <c r="Q38">
        <v>79139686860</v>
      </c>
      <c r="V38" t="s">
        <v>503</v>
      </c>
      <c r="W38" t="s">
        <v>504</v>
      </c>
      <c r="AE38">
        <v>54.966963999999997</v>
      </c>
      <c r="AF38">
        <v>73.381603999999996</v>
      </c>
    </row>
    <row r="39" spans="1:32" x14ac:dyDescent="0.25">
      <c r="A39" t="str">
        <f>"6755927722033467"</f>
        <v>6755927722033467</v>
      </c>
      <c r="B39" t="s">
        <v>508</v>
      </c>
      <c r="C39" t="s">
        <v>505</v>
      </c>
      <c r="D39" t="s">
        <v>506</v>
      </c>
      <c r="E39" t="s">
        <v>507</v>
      </c>
      <c r="F39" t="s">
        <v>48</v>
      </c>
      <c r="G39" t="s">
        <v>509</v>
      </c>
      <c r="H39">
        <v>460000</v>
      </c>
      <c r="I39" t="s">
        <v>510</v>
      </c>
      <c r="K39" t="s">
        <v>511</v>
      </c>
      <c r="L39" t="s">
        <v>512</v>
      </c>
      <c r="M39" t="s">
        <v>44</v>
      </c>
      <c r="N39" t="s">
        <v>45</v>
      </c>
      <c r="O39" t="s">
        <v>62</v>
      </c>
      <c r="P39" t="s">
        <v>57</v>
      </c>
      <c r="AE39">
        <v>51.758237000000001</v>
      </c>
      <c r="AF39">
        <v>55.090654999999998</v>
      </c>
    </row>
    <row r="40" spans="1:32" x14ac:dyDescent="0.25">
      <c r="A40" t="str">
        <f>"9992889954206755"</f>
        <v>9992889954206755</v>
      </c>
      <c r="B40" t="s">
        <v>515</v>
      </c>
      <c r="C40" t="s">
        <v>514</v>
      </c>
      <c r="D40" t="s">
        <v>516</v>
      </c>
      <c r="E40" t="s">
        <v>517</v>
      </c>
      <c r="F40" t="s">
        <v>97</v>
      </c>
      <c r="G40" t="s">
        <v>518</v>
      </c>
      <c r="H40">
        <v>302028</v>
      </c>
      <c r="I40" t="s">
        <v>519</v>
      </c>
      <c r="K40" t="s">
        <v>520</v>
      </c>
      <c r="L40" t="s">
        <v>521</v>
      </c>
      <c r="M40" t="s">
        <v>44</v>
      </c>
      <c r="N40" t="s">
        <v>66</v>
      </c>
      <c r="O40" t="s">
        <v>43</v>
      </c>
      <c r="P40" t="s">
        <v>61</v>
      </c>
      <c r="AE40">
        <v>52.967061999999999</v>
      </c>
      <c r="AF40">
        <v>36.058633999999998</v>
      </c>
    </row>
    <row r="41" spans="1:32" x14ac:dyDescent="0.25">
      <c r="A41" t="str">
        <f>"70000001036371808"</f>
        <v>70000001036371808</v>
      </c>
      <c r="B41" t="s">
        <v>525</v>
      </c>
      <c r="C41" t="s">
        <v>522</v>
      </c>
      <c r="D41" t="s">
        <v>523</v>
      </c>
      <c r="E41" t="s">
        <v>524</v>
      </c>
      <c r="G41" t="s">
        <v>526</v>
      </c>
      <c r="H41">
        <v>442960</v>
      </c>
      <c r="J41" t="s">
        <v>527</v>
      </c>
      <c r="K41" t="s">
        <v>528</v>
      </c>
      <c r="M41" t="s">
        <v>261</v>
      </c>
      <c r="N41" t="s">
        <v>529</v>
      </c>
      <c r="O41" t="s">
        <v>530</v>
      </c>
      <c r="P41" t="s">
        <v>41</v>
      </c>
      <c r="Q41" t="s">
        <v>531</v>
      </c>
      <c r="R41">
        <v>79061596240</v>
      </c>
      <c r="U41" t="s">
        <v>532</v>
      </c>
      <c r="V41" t="s">
        <v>533</v>
      </c>
      <c r="W41" t="s">
        <v>534</v>
      </c>
      <c r="AE41">
        <v>53.198006999999997</v>
      </c>
      <c r="AF41">
        <v>45.189185000000002</v>
      </c>
    </row>
    <row r="42" spans="1:32" x14ac:dyDescent="0.25">
      <c r="A42" t="str">
        <f>"70000001006913628"</f>
        <v>70000001006913628</v>
      </c>
      <c r="B42" t="s">
        <v>535</v>
      </c>
      <c r="C42" t="s">
        <v>536</v>
      </c>
      <c r="D42" t="s">
        <v>537</v>
      </c>
      <c r="E42" t="s">
        <v>538</v>
      </c>
      <c r="G42" t="s">
        <v>539</v>
      </c>
      <c r="H42">
        <v>618400</v>
      </c>
      <c r="I42" t="s">
        <v>540</v>
      </c>
      <c r="J42" t="s">
        <v>541</v>
      </c>
      <c r="K42" t="s">
        <v>542</v>
      </c>
      <c r="L42" t="s">
        <v>543</v>
      </c>
      <c r="M42" t="s">
        <v>265</v>
      </c>
      <c r="N42" t="s">
        <v>544</v>
      </c>
      <c r="O42" t="s">
        <v>43</v>
      </c>
      <c r="P42" t="s">
        <v>41</v>
      </c>
      <c r="Q42">
        <v>79026309045</v>
      </c>
      <c r="AE42">
        <v>59.416471000000001</v>
      </c>
      <c r="AF42">
        <v>56.797721000000003</v>
      </c>
    </row>
    <row r="43" spans="1:32" x14ac:dyDescent="0.25">
      <c r="A43" t="str">
        <f>"3518965489874698"</f>
        <v>3518965489874698</v>
      </c>
      <c r="B43" t="s">
        <v>348</v>
      </c>
      <c r="C43" t="s">
        <v>545</v>
      </c>
      <c r="D43" t="s">
        <v>546</v>
      </c>
      <c r="E43" t="s">
        <v>547</v>
      </c>
      <c r="G43" t="s">
        <v>548</v>
      </c>
      <c r="H43">
        <v>690033</v>
      </c>
      <c r="I43" t="s">
        <v>549</v>
      </c>
      <c r="K43" t="s">
        <v>550</v>
      </c>
      <c r="L43" t="s">
        <v>551</v>
      </c>
      <c r="M43" t="s">
        <v>58</v>
      </c>
      <c r="N43" t="s">
        <v>73</v>
      </c>
      <c r="O43" t="s">
        <v>160</v>
      </c>
      <c r="P43" t="s">
        <v>61</v>
      </c>
      <c r="U43" t="s">
        <v>552</v>
      </c>
      <c r="AE43">
        <v>43.162343</v>
      </c>
      <c r="AF43">
        <v>131.91609</v>
      </c>
    </row>
    <row r="44" spans="1:32" x14ac:dyDescent="0.25">
      <c r="A44" t="str">
        <f>"12666902232961805"</f>
        <v>12666902232961805</v>
      </c>
      <c r="B44" t="s">
        <v>556</v>
      </c>
      <c r="C44" t="s">
        <v>553</v>
      </c>
      <c r="D44" t="s">
        <v>554</v>
      </c>
      <c r="E44" t="s">
        <v>555</v>
      </c>
      <c r="F44" t="s">
        <v>557</v>
      </c>
      <c r="G44" t="s">
        <v>558</v>
      </c>
      <c r="H44">
        <v>180000</v>
      </c>
      <c r="I44" t="s">
        <v>559</v>
      </c>
      <c r="J44" t="s">
        <v>560</v>
      </c>
      <c r="K44" t="s">
        <v>561</v>
      </c>
      <c r="L44" t="s">
        <v>562</v>
      </c>
      <c r="M44" t="s">
        <v>112</v>
      </c>
      <c r="N44" t="s">
        <v>225</v>
      </c>
      <c r="O44" t="s">
        <v>148</v>
      </c>
      <c r="P44" t="s">
        <v>61</v>
      </c>
      <c r="Q44">
        <v>79212182120</v>
      </c>
      <c r="V44" t="s">
        <v>563</v>
      </c>
      <c r="AE44">
        <v>57.813029</v>
      </c>
      <c r="AF44">
        <v>28.339872</v>
      </c>
    </row>
    <row r="45" spans="1:32" x14ac:dyDescent="0.25">
      <c r="A45" t="str">
        <f>"70000001029390497"</f>
        <v>70000001029390497</v>
      </c>
      <c r="B45" t="s">
        <v>513</v>
      </c>
      <c r="C45" t="s">
        <v>564</v>
      </c>
      <c r="D45" t="s">
        <v>565</v>
      </c>
      <c r="E45" t="s">
        <v>566</v>
      </c>
      <c r="G45" t="s">
        <v>567</v>
      </c>
      <c r="J45" t="s">
        <v>568</v>
      </c>
      <c r="K45" t="s">
        <v>569</v>
      </c>
      <c r="L45" t="s">
        <v>570</v>
      </c>
      <c r="M45" t="s">
        <v>301</v>
      </c>
      <c r="N45" t="s">
        <v>494</v>
      </c>
      <c r="O45" t="s">
        <v>62</v>
      </c>
      <c r="P45" t="s">
        <v>41</v>
      </c>
      <c r="Q45">
        <v>79284707138</v>
      </c>
      <c r="AE45">
        <v>44.585272000000003</v>
      </c>
      <c r="AF45">
        <v>40.126024000000001</v>
      </c>
    </row>
    <row r="46" spans="1:32" x14ac:dyDescent="0.25">
      <c r="A46" t="str">
        <f>"3800440466573736"</f>
        <v>3800440466573736</v>
      </c>
      <c r="B46" t="s">
        <v>574</v>
      </c>
      <c r="C46" t="s">
        <v>571</v>
      </c>
      <c r="D46" t="s">
        <v>572</v>
      </c>
      <c r="E46" t="s">
        <v>573</v>
      </c>
      <c r="G46" t="s">
        <v>575</v>
      </c>
      <c r="H46">
        <v>649002</v>
      </c>
      <c r="J46" t="s">
        <v>576</v>
      </c>
      <c r="K46" t="s">
        <v>577</v>
      </c>
      <c r="M46" t="s">
        <v>44</v>
      </c>
      <c r="N46" t="s">
        <v>56</v>
      </c>
      <c r="O46" t="s">
        <v>62</v>
      </c>
      <c r="P46" t="s">
        <v>41</v>
      </c>
      <c r="Q46">
        <v>79631988986</v>
      </c>
      <c r="U46" t="s">
        <v>578</v>
      </c>
      <c r="V46" t="s">
        <v>579</v>
      </c>
      <c r="W46" t="s">
        <v>580</v>
      </c>
      <c r="AE46">
        <v>51.969093000000001</v>
      </c>
      <c r="AF46">
        <v>85.898899999999998</v>
      </c>
    </row>
    <row r="47" spans="1:32" x14ac:dyDescent="0.25">
      <c r="A47" t="str">
        <f>"70000001037951298"</f>
        <v>70000001037951298</v>
      </c>
      <c r="B47" t="s">
        <v>584</v>
      </c>
      <c r="C47" t="s">
        <v>581</v>
      </c>
      <c r="D47" t="s">
        <v>582</v>
      </c>
      <c r="E47" t="s">
        <v>583</v>
      </c>
      <c r="G47" t="s">
        <v>585</v>
      </c>
      <c r="J47" t="s">
        <v>586</v>
      </c>
      <c r="K47" t="s">
        <v>587</v>
      </c>
      <c r="M47" t="s">
        <v>44</v>
      </c>
      <c r="N47" t="s">
        <v>56</v>
      </c>
      <c r="O47" t="s">
        <v>74</v>
      </c>
      <c r="AE47">
        <v>54.099753</v>
      </c>
      <c r="AF47">
        <v>54.104900999999998</v>
      </c>
    </row>
    <row r="48" spans="1:32" x14ac:dyDescent="0.25">
      <c r="A48" t="str">
        <f>"70000001052437011"</f>
        <v>70000001052437011</v>
      </c>
      <c r="B48" t="s">
        <v>223</v>
      </c>
      <c r="C48" t="s">
        <v>589</v>
      </c>
      <c r="D48" t="s">
        <v>590</v>
      </c>
      <c r="G48" t="s">
        <v>591</v>
      </c>
      <c r="H48">
        <v>671131</v>
      </c>
      <c r="I48" t="s">
        <v>592</v>
      </c>
      <c r="K48" t="s">
        <v>593</v>
      </c>
      <c r="L48" t="s">
        <v>594</v>
      </c>
      <c r="M48" t="s">
        <v>91</v>
      </c>
      <c r="N48" t="s">
        <v>595</v>
      </c>
      <c r="O48" t="s">
        <v>176</v>
      </c>
      <c r="P48" t="s">
        <v>72</v>
      </c>
      <c r="U48" t="s">
        <v>596</v>
      </c>
      <c r="V48" t="s">
        <v>597</v>
      </c>
      <c r="AE48">
        <v>51.709235999999997</v>
      </c>
      <c r="AF48">
        <v>107.80496100000001</v>
      </c>
    </row>
    <row r="49" spans="1:32" x14ac:dyDescent="0.25">
      <c r="A49" t="str">
        <f>"70000001023602343"</f>
        <v>70000001023602343</v>
      </c>
      <c r="B49" t="s">
        <v>601</v>
      </c>
      <c r="C49" t="s">
        <v>598</v>
      </c>
      <c r="D49" t="s">
        <v>599</v>
      </c>
      <c r="E49" t="s">
        <v>600</v>
      </c>
      <c r="F49" t="s">
        <v>48</v>
      </c>
      <c r="G49" t="s">
        <v>602</v>
      </c>
      <c r="H49">
        <v>367004</v>
      </c>
      <c r="J49" t="s">
        <v>603</v>
      </c>
      <c r="K49" t="s">
        <v>604</v>
      </c>
      <c r="L49" t="s">
        <v>605</v>
      </c>
      <c r="M49" t="s">
        <v>91</v>
      </c>
      <c r="N49" t="s">
        <v>606</v>
      </c>
      <c r="O49" t="s">
        <v>49</v>
      </c>
      <c r="P49" t="s">
        <v>69</v>
      </c>
      <c r="Q49">
        <v>79280540507</v>
      </c>
      <c r="U49" t="s">
        <v>607</v>
      </c>
      <c r="AE49">
        <v>42.940187000000002</v>
      </c>
      <c r="AF49">
        <v>47.536206</v>
      </c>
    </row>
    <row r="50" spans="1:32" x14ac:dyDescent="0.25">
      <c r="A50" t="str">
        <f>"11259527349403949"</f>
        <v>11259527349403949</v>
      </c>
      <c r="B50" t="s">
        <v>611</v>
      </c>
      <c r="C50" t="s">
        <v>608</v>
      </c>
      <c r="D50" t="s">
        <v>609</v>
      </c>
      <c r="E50" t="s">
        <v>610</v>
      </c>
      <c r="F50" t="s">
        <v>612</v>
      </c>
      <c r="G50" t="s">
        <v>613</v>
      </c>
      <c r="H50">
        <v>185031</v>
      </c>
      <c r="I50" t="s">
        <v>614</v>
      </c>
      <c r="K50" t="s">
        <v>615</v>
      </c>
      <c r="M50" t="s">
        <v>38</v>
      </c>
      <c r="N50" t="s">
        <v>94</v>
      </c>
      <c r="O50" t="s">
        <v>616</v>
      </c>
      <c r="P50" t="s">
        <v>61</v>
      </c>
      <c r="AE50">
        <v>61.806811000000003</v>
      </c>
      <c r="AF50">
        <v>34.294471999999999</v>
      </c>
    </row>
    <row r="51" spans="1:32" x14ac:dyDescent="0.25">
      <c r="A51" t="str">
        <f>"10133627442562839"</f>
        <v>10133627442562839</v>
      </c>
      <c r="B51" t="s">
        <v>620</v>
      </c>
      <c r="C51" t="s">
        <v>617</v>
      </c>
      <c r="D51" t="s">
        <v>618</v>
      </c>
      <c r="E51" t="s">
        <v>619</v>
      </c>
      <c r="G51" t="s">
        <v>621</v>
      </c>
      <c r="H51">
        <v>167000</v>
      </c>
      <c r="I51" t="s">
        <v>622</v>
      </c>
      <c r="J51" t="s">
        <v>623</v>
      </c>
      <c r="K51" t="s">
        <v>624</v>
      </c>
      <c r="L51" t="s">
        <v>625</v>
      </c>
      <c r="M51" t="s">
        <v>80</v>
      </c>
      <c r="N51" t="s">
        <v>457</v>
      </c>
      <c r="O51" t="s">
        <v>59</v>
      </c>
      <c r="P51" t="s">
        <v>77</v>
      </c>
      <c r="Q51" t="s">
        <v>626</v>
      </c>
      <c r="R51" t="s">
        <v>626</v>
      </c>
      <c r="V51" t="s">
        <v>627</v>
      </c>
      <c r="AE51">
        <v>61.667358</v>
      </c>
      <c r="AF51">
        <v>50.838825999999997</v>
      </c>
    </row>
    <row r="52" spans="1:32" x14ac:dyDescent="0.25">
      <c r="A52" t="str">
        <f>"70000001024267337"</f>
        <v>70000001024267337</v>
      </c>
      <c r="B52" t="s">
        <v>629</v>
      </c>
      <c r="C52" t="s">
        <v>628</v>
      </c>
      <c r="D52" t="s">
        <v>630</v>
      </c>
      <c r="E52" t="s">
        <v>631</v>
      </c>
      <c r="G52" t="s">
        <v>632</v>
      </c>
      <c r="I52" t="s">
        <v>633</v>
      </c>
      <c r="K52" t="s">
        <v>634</v>
      </c>
      <c r="L52" t="s">
        <v>635</v>
      </c>
      <c r="M52" t="s">
        <v>44</v>
      </c>
      <c r="N52" t="s">
        <v>66</v>
      </c>
      <c r="O52" t="s">
        <v>134</v>
      </c>
      <c r="P52" t="s">
        <v>57</v>
      </c>
      <c r="Q52" t="s">
        <v>636</v>
      </c>
      <c r="R52">
        <v>79781117808</v>
      </c>
      <c r="U52" t="s">
        <v>637</v>
      </c>
      <c r="AE52">
        <v>44.949917999999997</v>
      </c>
      <c r="AF52">
        <v>34.100493</v>
      </c>
    </row>
    <row r="53" spans="1:32" x14ac:dyDescent="0.25">
      <c r="A53" t="str">
        <f>"70000001026652143"</f>
        <v>70000001026652143</v>
      </c>
      <c r="B53" t="s">
        <v>358</v>
      </c>
      <c r="C53" t="s">
        <v>638</v>
      </c>
      <c r="D53" t="s">
        <v>639</v>
      </c>
      <c r="E53" t="s">
        <v>640</v>
      </c>
      <c r="G53" t="s">
        <v>641</v>
      </c>
      <c r="H53">
        <v>425000</v>
      </c>
      <c r="J53" t="s">
        <v>642</v>
      </c>
      <c r="K53" t="s">
        <v>643</v>
      </c>
      <c r="L53" t="s">
        <v>644</v>
      </c>
      <c r="M53" t="s">
        <v>71</v>
      </c>
      <c r="N53" t="s">
        <v>645</v>
      </c>
      <c r="O53" t="s">
        <v>646</v>
      </c>
      <c r="P53" t="s">
        <v>61</v>
      </c>
      <c r="Q53">
        <v>79613355115</v>
      </c>
      <c r="V53" t="s">
        <v>647</v>
      </c>
      <c r="AE53">
        <v>55.862540000000003</v>
      </c>
      <c r="AF53">
        <v>48.363509000000001</v>
      </c>
    </row>
    <row r="54" spans="1:32" x14ac:dyDescent="0.25">
      <c r="A54" t="str">
        <f>"11963214791181410"</f>
        <v>11963214791181410</v>
      </c>
      <c r="B54" t="s">
        <v>651</v>
      </c>
      <c r="C54" t="s">
        <v>648</v>
      </c>
      <c r="D54" t="s">
        <v>649</v>
      </c>
      <c r="E54" t="s">
        <v>650</v>
      </c>
      <c r="G54" t="s">
        <v>652</v>
      </c>
      <c r="H54">
        <v>430030</v>
      </c>
      <c r="I54" t="s">
        <v>653</v>
      </c>
      <c r="K54" t="s">
        <v>654</v>
      </c>
      <c r="L54" t="s">
        <v>655</v>
      </c>
      <c r="M54" t="s">
        <v>44</v>
      </c>
      <c r="N54" t="s">
        <v>45</v>
      </c>
      <c r="O54" t="s">
        <v>54</v>
      </c>
      <c r="P54" t="s">
        <v>41</v>
      </c>
      <c r="AE54">
        <v>54.189880000000002</v>
      </c>
      <c r="AF54">
        <v>45.153613</v>
      </c>
    </row>
    <row r="55" spans="1:32" x14ac:dyDescent="0.25">
      <c r="A55" t="str">
        <f>"7037402698750816"</f>
        <v>7037402698750816</v>
      </c>
      <c r="B55" t="s">
        <v>658</v>
      </c>
      <c r="C55" t="s">
        <v>657</v>
      </c>
      <c r="D55" t="s">
        <v>659</v>
      </c>
      <c r="E55" t="s">
        <v>660</v>
      </c>
      <c r="F55" t="s">
        <v>263</v>
      </c>
      <c r="G55" t="s">
        <v>661</v>
      </c>
      <c r="H55">
        <v>677000</v>
      </c>
      <c r="I55" t="s">
        <v>662</v>
      </c>
      <c r="K55" t="s">
        <v>663</v>
      </c>
      <c r="L55" t="s">
        <v>664</v>
      </c>
      <c r="M55" t="s">
        <v>444</v>
      </c>
      <c r="N55" t="s">
        <v>665</v>
      </c>
      <c r="O55" t="s">
        <v>62</v>
      </c>
      <c r="P55" t="s">
        <v>41</v>
      </c>
      <c r="Q55" t="s">
        <v>666</v>
      </c>
      <c r="T55" t="s">
        <v>667</v>
      </c>
      <c r="U55" t="s">
        <v>668</v>
      </c>
      <c r="AE55">
        <v>62.035547999999999</v>
      </c>
      <c r="AF55">
        <v>129.73402300000001</v>
      </c>
    </row>
    <row r="56" spans="1:32" x14ac:dyDescent="0.25">
      <c r="A56" t="str">
        <f>"70000001024859735"</f>
        <v>70000001024859735</v>
      </c>
      <c r="B56" t="s">
        <v>673</v>
      </c>
      <c r="C56" t="s">
        <v>669</v>
      </c>
      <c r="D56" t="s">
        <v>670</v>
      </c>
      <c r="E56" t="s">
        <v>671</v>
      </c>
      <c r="F56" t="s">
        <v>672</v>
      </c>
      <c r="G56" t="s">
        <v>674</v>
      </c>
      <c r="J56" t="s">
        <v>675</v>
      </c>
      <c r="K56" t="s">
        <v>676</v>
      </c>
      <c r="L56" t="s">
        <v>677</v>
      </c>
      <c r="M56" t="s">
        <v>84</v>
      </c>
      <c r="N56" t="s">
        <v>678</v>
      </c>
      <c r="O56" t="s">
        <v>588</v>
      </c>
      <c r="P56" t="s">
        <v>47</v>
      </c>
      <c r="Q56">
        <v>79188372417</v>
      </c>
      <c r="AE56">
        <v>43.005101000000003</v>
      </c>
      <c r="AF56">
        <v>44.674604000000002</v>
      </c>
    </row>
    <row r="57" spans="1:32" x14ac:dyDescent="0.25">
      <c r="A57" t="str">
        <f>"70000001006907564"</f>
        <v>70000001006907564</v>
      </c>
      <c r="B57" t="s">
        <v>191</v>
      </c>
      <c r="C57" t="s">
        <v>679</v>
      </c>
      <c r="D57" t="s">
        <v>680</v>
      </c>
      <c r="E57" t="s">
        <v>681</v>
      </c>
      <c r="G57" t="s">
        <v>682</v>
      </c>
      <c r="H57">
        <v>423458</v>
      </c>
      <c r="I57" t="s">
        <v>683</v>
      </c>
      <c r="K57" t="s">
        <v>684</v>
      </c>
      <c r="L57" t="s">
        <v>685</v>
      </c>
      <c r="M57" t="s">
        <v>44</v>
      </c>
      <c r="N57" t="s">
        <v>45</v>
      </c>
      <c r="O57" t="s">
        <v>54</v>
      </c>
      <c r="P57" t="s">
        <v>57</v>
      </c>
      <c r="AE57">
        <v>54.897402</v>
      </c>
      <c r="AF57">
        <v>52.307082000000001</v>
      </c>
    </row>
    <row r="58" spans="1:32" x14ac:dyDescent="0.25">
      <c r="A58" t="str">
        <f>"9711414977496262"</f>
        <v>9711414977496262</v>
      </c>
      <c r="B58" t="s">
        <v>90</v>
      </c>
      <c r="C58" t="s">
        <v>687</v>
      </c>
      <c r="D58" t="s">
        <v>688</v>
      </c>
      <c r="E58" t="s">
        <v>689</v>
      </c>
      <c r="G58" t="s">
        <v>690</v>
      </c>
      <c r="H58">
        <v>655009</v>
      </c>
      <c r="I58" t="s">
        <v>691</v>
      </c>
      <c r="K58" t="s">
        <v>692</v>
      </c>
      <c r="L58" t="s">
        <v>693</v>
      </c>
      <c r="M58" t="s">
        <v>694</v>
      </c>
      <c r="N58" t="s">
        <v>695</v>
      </c>
      <c r="O58" t="s">
        <v>696</v>
      </c>
      <c r="P58" t="s">
        <v>41</v>
      </c>
      <c r="T58" t="s">
        <v>697</v>
      </c>
      <c r="U58" t="s">
        <v>698</v>
      </c>
      <c r="V58" t="s">
        <v>699</v>
      </c>
      <c r="W58" t="s">
        <v>700</v>
      </c>
      <c r="AE58">
        <v>53.692200999999997</v>
      </c>
      <c r="AF58">
        <v>91.427423000000005</v>
      </c>
    </row>
    <row r="59" spans="1:32" x14ac:dyDescent="0.25">
      <c r="A59" t="str">
        <f>"70000001037517729"</f>
        <v>70000001037517729</v>
      </c>
      <c r="B59" t="s">
        <v>701</v>
      </c>
      <c r="C59" t="s">
        <v>702</v>
      </c>
      <c r="D59" t="s">
        <v>703</v>
      </c>
      <c r="E59" t="s">
        <v>704</v>
      </c>
      <c r="G59" t="s">
        <v>705</v>
      </c>
      <c r="H59">
        <v>346780</v>
      </c>
      <c r="I59" t="s">
        <v>706</v>
      </c>
      <c r="J59" t="s">
        <v>707</v>
      </c>
      <c r="K59" t="s">
        <v>708</v>
      </c>
      <c r="L59" t="s">
        <v>709</v>
      </c>
      <c r="M59" t="s">
        <v>76</v>
      </c>
      <c r="N59" t="s">
        <v>150</v>
      </c>
      <c r="O59" t="s">
        <v>55</v>
      </c>
      <c r="P59" t="s">
        <v>41</v>
      </c>
      <c r="Q59">
        <v>79081730110</v>
      </c>
      <c r="R59">
        <v>79081730110</v>
      </c>
      <c r="U59" t="s">
        <v>710</v>
      </c>
      <c r="AE59">
        <v>47.112518000000001</v>
      </c>
      <c r="AF59">
        <v>39.423110999999999</v>
      </c>
    </row>
    <row r="60" spans="1:32" x14ac:dyDescent="0.25">
      <c r="A60" t="str">
        <f>"6192977768617862"</f>
        <v>6192977768617862</v>
      </c>
      <c r="B60" t="s">
        <v>716</v>
      </c>
      <c r="C60" t="s">
        <v>713</v>
      </c>
      <c r="D60" t="s">
        <v>714</v>
      </c>
      <c r="E60" t="s">
        <v>715</v>
      </c>
      <c r="F60" t="s">
        <v>415</v>
      </c>
      <c r="G60" t="s">
        <v>717</v>
      </c>
      <c r="H60">
        <v>390006</v>
      </c>
      <c r="I60" t="s">
        <v>718</v>
      </c>
      <c r="K60" t="s">
        <v>719</v>
      </c>
      <c r="L60" t="s">
        <v>720</v>
      </c>
      <c r="M60" t="s">
        <v>58</v>
      </c>
      <c r="N60" t="s">
        <v>178</v>
      </c>
      <c r="O60" t="s">
        <v>721</v>
      </c>
      <c r="P60" t="s">
        <v>50</v>
      </c>
      <c r="AE60">
        <v>54.633791000000002</v>
      </c>
      <c r="AF60">
        <v>39.764550999999997</v>
      </c>
    </row>
    <row r="61" spans="1:32" x14ac:dyDescent="0.25">
      <c r="A61" t="str">
        <f>"70000001043378076"</f>
        <v>70000001043378076</v>
      </c>
      <c r="B61" t="s">
        <v>725</v>
      </c>
      <c r="C61" t="s">
        <v>722</v>
      </c>
      <c r="D61" t="s">
        <v>723</v>
      </c>
      <c r="E61" t="s">
        <v>724</v>
      </c>
      <c r="G61" t="s">
        <v>726</v>
      </c>
      <c r="H61">
        <v>445350</v>
      </c>
      <c r="J61" t="s">
        <v>727</v>
      </c>
      <c r="K61" t="s">
        <v>728</v>
      </c>
      <c r="L61" t="s">
        <v>729</v>
      </c>
      <c r="M61" t="s">
        <v>88</v>
      </c>
      <c r="N61" t="s">
        <v>89</v>
      </c>
      <c r="O61" t="s">
        <v>730</v>
      </c>
      <c r="P61" t="s">
        <v>72</v>
      </c>
      <c r="Q61">
        <v>79397186586</v>
      </c>
      <c r="R61">
        <v>79397186586</v>
      </c>
      <c r="U61" t="s">
        <v>731</v>
      </c>
      <c r="V61" t="s">
        <v>732</v>
      </c>
      <c r="W61" t="s">
        <v>733</v>
      </c>
      <c r="X61" t="s">
        <v>734</v>
      </c>
      <c r="AE61">
        <v>53.403765999999997</v>
      </c>
      <c r="AF61">
        <v>49.485742999999999</v>
      </c>
    </row>
    <row r="62" spans="1:32" x14ac:dyDescent="0.25">
      <c r="A62" t="str">
        <f>"70000001024542256"</f>
        <v>70000001024542256</v>
      </c>
      <c r="B62" t="s">
        <v>711</v>
      </c>
      <c r="C62" t="s">
        <v>735</v>
      </c>
      <c r="D62" t="s">
        <v>736</v>
      </c>
      <c r="E62" t="s">
        <v>737</v>
      </c>
      <c r="G62" t="s">
        <v>738</v>
      </c>
      <c r="I62" t="s">
        <v>739</v>
      </c>
      <c r="K62" t="s">
        <v>740</v>
      </c>
      <c r="M62" t="s">
        <v>44</v>
      </c>
      <c r="N62" t="s">
        <v>45</v>
      </c>
      <c r="O62" t="s">
        <v>137</v>
      </c>
      <c r="P62" t="s">
        <v>41</v>
      </c>
      <c r="AE62">
        <v>52.041218999999998</v>
      </c>
      <c r="AF62">
        <v>47.777934000000002</v>
      </c>
    </row>
    <row r="63" spans="1:32" x14ac:dyDescent="0.25">
      <c r="A63" t="str">
        <f>"12385427256249313"</f>
        <v>12385427256249313</v>
      </c>
      <c r="B63" t="s">
        <v>742</v>
      </c>
      <c r="C63" t="s">
        <v>741</v>
      </c>
      <c r="D63" t="s">
        <v>743</v>
      </c>
      <c r="E63" t="s">
        <v>744</v>
      </c>
      <c r="G63" t="s">
        <v>266</v>
      </c>
      <c r="H63">
        <v>693009</v>
      </c>
      <c r="I63" t="s">
        <v>745</v>
      </c>
      <c r="K63" t="s">
        <v>746</v>
      </c>
      <c r="L63" t="s">
        <v>747</v>
      </c>
      <c r="M63" t="s">
        <v>748</v>
      </c>
      <c r="N63" t="s">
        <v>749</v>
      </c>
      <c r="O63" t="s">
        <v>750</v>
      </c>
      <c r="P63" t="s">
        <v>41</v>
      </c>
      <c r="U63" t="s">
        <v>751</v>
      </c>
      <c r="V63" t="s">
        <v>752</v>
      </c>
      <c r="W63" t="s">
        <v>753</v>
      </c>
      <c r="AE63">
        <v>46.957543999999999</v>
      </c>
      <c r="AF63">
        <v>142.73083099999999</v>
      </c>
    </row>
    <row r="64" spans="1:32" x14ac:dyDescent="0.25">
      <c r="A64" t="str">
        <f>"1267166676194513"</f>
        <v>1267166676194513</v>
      </c>
      <c r="B64" t="s">
        <v>754</v>
      </c>
      <c r="C64" t="s">
        <v>755</v>
      </c>
      <c r="D64" t="s">
        <v>756</v>
      </c>
      <c r="E64" t="s">
        <v>757</v>
      </c>
      <c r="G64" t="s">
        <v>758</v>
      </c>
      <c r="H64">
        <v>624003</v>
      </c>
      <c r="I64" t="s">
        <v>759</v>
      </c>
      <c r="J64" t="s">
        <v>760</v>
      </c>
      <c r="K64" t="s">
        <v>761</v>
      </c>
      <c r="L64" t="s">
        <v>762</v>
      </c>
      <c r="M64" t="s">
        <v>237</v>
      </c>
      <c r="N64" t="s">
        <v>407</v>
      </c>
      <c r="O64" t="s">
        <v>40</v>
      </c>
      <c r="P64" t="s">
        <v>41</v>
      </c>
      <c r="Q64">
        <v>79676390600</v>
      </c>
      <c r="U64" t="s">
        <v>763</v>
      </c>
      <c r="V64" t="s">
        <v>764</v>
      </c>
      <c r="AE64">
        <v>56.707293</v>
      </c>
      <c r="AF64">
        <v>60.827544000000003</v>
      </c>
    </row>
    <row r="65" spans="1:32" x14ac:dyDescent="0.25">
      <c r="A65" t="str">
        <f>"8866990047368037"</f>
        <v>8866990047368037</v>
      </c>
      <c r="B65" t="s">
        <v>768</v>
      </c>
      <c r="C65" t="s">
        <v>765</v>
      </c>
      <c r="D65" t="s">
        <v>766</v>
      </c>
      <c r="E65" t="s">
        <v>767</v>
      </c>
      <c r="F65" t="s">
        <v>48</v>
      </c>
      <c r="G65" t="s">
        <v>769</v>
      </c>
      <c r="H65">
        <v>214013</v>
      </c>
      <c r="I65" t="s">
        <v>770</v>
      </c>
      <c r="K65" t="s">
        <v>771</v>
      </c>
      <c r="L65" t="s">
        <v>772</v>
      </c>
      <c r="M65" t="s">
        <v>44</v>
      </c>
      <c r="N65" t="s">
        <v>45</v>
      </c>
      <c r="O65" t="s">
        <v>64</v>
      </c>
      <c r="P65" t="s">
        <v>41</v>
      </c>
      <c r="AE65">
        <v>54.766615000000002</v>
      </c>
      <c r="AF65">
        <v>32.017671999999997</v>
      </c>
    </row>
    <row r="66" spans="1:32" x14ac:dyDescent="0.25">
      <c r="A66" t="str">
        <f>"12526165744984570"</f>
        <v>12526165744984570</v>
      </c>
      <c r="B66" t="s">
        <v>774</v>
      </c>
      <c r="C66" t="s">
        <v>773</v>
      </c>
      <c r="D66" t="s">
        <v>775</v>
      </c>
      <c r="E66" t="s">
        <v>776</v>
      </c>
      <c r="I66" t="s">
        <v>777</v>
      </c>
      <c r="K66" t="s">
        <v>778</v>
      </c>
      <c r="L66" t="s">
        <v>779</v>
      </c>
      <c r="M66" t="s">
        <v>247</v>
      </c>
      <c r="N66" t="s">
        <v>248</v>
      </c>
      <c r="O66" t="s">
        <v>686</v>
      </c>
      <c r="P66" t="s">
        <v>61</v>
      </c>
      <c r="Q66">
        <v>79383005459</v>
      </c>
    </row>
    <row r="67" spans="1:32" x14ac:dyDescent="0.25">
      <c r="A67" t="str">
        <f>"11400264837762785"</f>
        <v>11400264837762785</v>
      </c>
      <c r="B67" t="s">
        <v>783</v>
      </c>
      <c r="C67" t="s">
        <v>780</v>
      </c>
      <c r="D67" t="s">
        <v>781</v>
      </c>
      <c r="E67" t="s">
        <v>782</v>
      </c>
      <c r="F67" t="s">
        <v>264</v>
      </c>
      <c r="G67" t="s">
        <v>784</v>
      </c>
      <c r="H67">
        <v>392020</v>
      </c>
      <c r="I67" t="s">
        <v>785</v>
      </c>
      <c r="K67" t="s">
        <v>786</v>
      </c>
      <c r="L67" t="s">
        <v>787</v>
      </c>
      <c r="M67" t="s">
        <v>58</v>
      </c>
      <c r="N67" t="s">
        <v>73</v>
      </c>
      <c r="O67" t="s">
        <v>68</v>
      </c>
      <c r="P67" t="s">
        <v>61</v>
      </c>
      <c r="U67" t="s">
        <v>788</v>
      </c>
      <c r="AE67">
        <v>52.731392999999997</v>
      </c>
      <c r="AF67">
        <v>41.444093000000002</v>
      </c>
    </row>
    <row r="68" spans="1:32" x14ac:dyDescent="0.25">
      <c r="A68" t="str">
        <f>"6615190233690898"</f>
        <v>6615190233690898</v>
      </c>
      <c r="B68" t="s">
        <v>790</v>
      </c>
      <c r="C68" t="s">
        <v>789</v>
      </c>
      <c r="D68" t="s">
        <v>791</v>
      </c>
      <c r="E68" t="s">
        <v>792</v>
      </c>
      <c r="F68" t="s">
        <v>656</v>
      </c>
      <c r="G68" t="s">
        <v>793</v>
      </c>
      <c r="H68">
        <v>170023</v>
      </c>
      <c r="I68" t="s">
        <v>794</v>
      </c>
      <c r="J68" t="s">
        <v>795</v>
      </c>
      <c r="K68" t="s">
        <v>796</v>
      </c>
      <c r="M68" t="s">
        <v>712</v>
      </c>
      <c r="N68" t="s">
        <v>797</v>
      </c>
      <c r="O68" t="s">
        <v>83</v>
      </c>
      <c r="P68" t="s">
        <v>41</v>
      </c>
      <c r="Q68">
        <v>79040033326</v>
      </c>
      <c r="R68">
        <v>79040033326</v>
      </c>
      <c r="U68" t="s">
        <v>798</v>
      </c>
      <c r="V68" t="s">
        <v>799</v>
      </c>
      <c r="AE68">
        <v>56.856048999999999</v>
      </c>
      <c r="AF68">
        <v>35.841957000000001</v>
      </c>
    </row>
    <row r="69" spans="1:32" x14ac:dyDescent="0.25">
      <c r="A69" t="str">
        <f>"422740746055522"</f>
        <v>422740746055522</v>
      </c>
      <c r="B69" t="s">
        <v>803</v>
      </c>
      <c r="C69" t="s">
        <v>800</v>
      </c>
      <c r="D69" t="s">
        <v>801</v>
      </c>
      <c r="E69" t="s">
        <v>802</v>
      </c>
      <c r="F69" t="s">
        <v>63</v>
      </c>
      <c r="G69" t="s">
        <v>804</v>
      </c>
      <c r="H69">
        <v>634063</v>
      </c>
      <c r="I69" t="s">
        <v>805</v>
      </c>
      <c r="K69" t="s">
        <v>806</v>
      </c>
      <c r="M69" t="s">
        <v>38</v>
      </c>
      <c r="N69" t="s">
        <v>95</v>
      </c>
      <c r="O69" t="s">
        <v>807</v>
      </c>
      <c r="P69" t="s">
        <v>50</v>
      </c>
      <c r="AE69">
        <v>56.519860999999999</v>
      </c>
      <c r="AF69">
        <v>85.050496999999993</v>
      </c>
    </row>
    <row r="70" spans="1:32" x14ac:dyDescent="0.25">
      <c r="A70" t="str">
        <f>"70000001043119050"</f>
        <v>70000001043119050</v>
      </c>
      <c r="B70" t="s">
        <v>809</v>
      </c>
      <c r="C70" t="s">
        <v>808</v>
      </c>
      <c r="D70" t="s">
        <v>810</v>
      </c>
      <c r="E70" t="s">
        <v>811</v>
      </c>
      <c r="G70" t="s">
        <v>812</v>
      </c>
      <c r="J70" t="s">
        <v>813</v>
      </c>
      <c r="K70" t="s">
        <v>814</v>
      </c>
      <c r="M70" t="s">
        <v>88</v>
      </c>
      <c r="N70" t="s">
        <v>815</v>
      </c>
      <c r="O70" t="s">
        <v>55</v>
      </c>
      <c r="P70" t="s">
        <v>41</v>
      </c>
      <c r="Q70">
        <v>79531970414</v>
      </c>
      <c r="AE70">
        <v>53.145347999999998</v>
      </c>
      <c r="AF70">
        <v>38.114449999999998</v>
      </c>
    </row>
    <row r="71" spans="1:32" x14ac:dyDescent="0.25">
      <c r="A71" t="str">
        <f>"70000001007308699"</f>
        <v>70000001007308699</v>
      </c>
      <c r="B71" t="s">
        <v>96</v>
      </c>
      <c r="C71" t="s">
        <v>816</v>
      </c>
      <c r="D71" t="s">
        <v>817</v>
      </c>
      <c r="E71" t="s">
        <v>818</v>
      </c>
      <c r="G71" t="s">
        <v>819</v>
      </c>
      <c r="H71">
        <v>627142</v>
      </c>
      <c r="J71" t="s">
        <v>820</v>
      </c>
      <c r="K71" t="s">
        <v>821</v>
      </c>
      <c r="M71" t="s">
        <v>70</v>
      </c>
      <c r="N71" t="s">
        <v>822</v>
      </c>
      <c r="O71" t="s">
        <v>60</v>
      </c>
      <c r="P71" t="s">
        <v>53</v>
      </c>
      <c r="R71">
        <v>79581507788</v>
      </c>
      <c r="V71" t="s">
        <v>823</v>
      </c>
      <c r="AE71">
        <v>56.526797999999999</v>
      </c>
      <c r="AF71">
        <v>66.523929999999993</v>
      </c>
    </row>
    <row r="72" spans="1:32" x14ac:dyDescent="0.25">
      <c r="A72" t="str">
        <f>"70000001036087880"</f>
        <v>70000001036087880</v>
      </c>
      <c r="B72" t="s">
        <v>825</v>
      </c>
      <c r="C72" t="s">
        <v>824</v>
      </c>
      <c r="D72" t="s">
        <v>826</v>
      </c>
      <c r="E72" t="s">
        <v>827</v>
      </c>
      <c r="G72" t="s">
        <v>828</v>
      </c>
      <c r="H72">
        <v>427018</v>
      </c>
      <c r="I72" t="s">
        <v>829</v>
      </c>
      <c r="J72" t="s">
        <v>830</v>
      </c>
      <c r="K72" t="s">
        <v>831</v>
      </c>
      <c r="L72" t="s">
        <v>832</v>
      </c>
      <c r="M72" t="s">
        <v>76</v>
      </c>
      <c r="N72" t="s">
        <v>833</v>
      </c>
      <c r="O72" t="s">
        <v>236</v>
      </c>
      <c r="P72" t="s">
        <v>50</v>
      </c>
      <c r="Q72">
        <v>79043164205</v>
      </c>
      <c r="R72">
        <v>79043164205</v>
      </c>
      <c r="U72" t="s">
        <v>834</v>
      </c>
      <c r="V72" t="s">
        <v>835</v>
      </c>
      <c r="AE72">
        <v>56.962090000000003</v>
      </c>
      <c r="AF72">
        <v>53.368228999999999</v>
      </c>
    </row>
    <row r="73" spans="1:32" x14ac:dyDescent="0.25">
      <c r="A73" t="str">
        <f>"70000001023805284"</f>
        <v>70000001023805284</v>
      </c>
      <c r="B73" t="s">
        <v>836</v>
      </c>
      <c r="C73" t="s">
        <v>837</v>
      </c>
      <c r="D73" t="s">
        <v>838</v>
      </c>
      <c r="E73" t="s">
        <v>839</v>
      </c>
      <c r="G73" t="s">
        <v>473</v>
      </c>
      <c r="I73" t="s">
        <v>840</v>
      </c>
      <c r="J73" t="s">
        <v>841</v>
      </c>
      <c r="K73" t="s">
        <v>842</v>
      </c>
      <c r="L73" t="s">
        <v>843</v>
      </c>
      <c r="M73" t="s">
        <v>138</v>
      </c>
      <c r="N73" t="s">
        <v>844</v>
      </c>
      <c r="O73" t="s">
        <v>68</v>
      </c>
      <c r="P73" t="s">
        <v>41</v>
      </c>
      <c r="Q73">
        <v>79022448150</v>
      </c>
      <c r="AE73">
        <v>54.229162000000002</v>
      </c>
      <c r="AF73">
        <v>49.549726999999997</v>
      </c>
    </row>
    <row r="74" spans="1:32" x14ac:dyDescent="0.25">
      <c r="A74" t="str">
        <f>"13229852186380867"</f>
        <v>13229852186380867</v>
      </c>
      <c r="B74" t="s">
        <v>848</v>
      </c>
      <c r="C74" t="s">
        <v>845</v>
      </c>
      <c r="D74" t="s">
        <v>846</v>
      </c>
      <c r="E74" t="s">
        <v>847</v>
      </c>
      <c r="F74" t="s">
        <v>263</v>
      </c>
      <c r="G74" t="s">
        <v>849</v>
      </c>
      <c r="H74">
        <v>681021</v>
      </c>
      <c r="I74" t="s">
        <v>850</v>
      </c>
      <c r="K74" t="s">
        <v>851</v>
      </c>
      <c r="L74" t="s">
        <v>852</v>
      </c>
      <c r="M74" t="s">
        <v>81</v>
      </c>
      <c r="N74" t="s">
        <v>82</v>
      </c>
      <c r="O74" t="s">
        <v>64</v>
      </c>
      <c r="P74" t="s">
        <v>41</v>
      </c>
      <c r="U74" t="s">
        <v>853</v>
      </c>
      <c r="AE74">
        <v>50.543202999999998</v>
      </c>
      <c r="AF74">
        <v>137.00672800000001</v>
      </c>
    </row>
    <row r="75" spans="1:32" x14ac:dyDescent="0.25">
      <c r="A75" t="str">
        <f>"70000001045467521"</f>
        <v>70000001045467521</v>
      </c>
      <c r="B75" t="s">
        <v>857</v>
      </c>
      <c r="C75" t="s">
        <v>854</v>
      </c>
      <c r="D75" t="s">
        <v>855</v>
      </c>
      <c r="E75" t="s">
        <v>856</v>
      </c>
      <c r="I75" t="s">
        <v>858</v>
      </c>
      <c r="K75" t="s">
        <v>859</v>
      </c>
      <c r="L75" t="s">
        <v>860</v>
      </c>
      <c r="M75" t="s">
        <v>44</v>
      </c>
      <c r="N75" t="s">
        <v>45</v>
      </c>
      <c r="O75" t="s">
        <v>49</v>
      </c>
      <c r="P75" t="s">
        <v>61</v>
      </c>
    </row>
    <row r="76" spans="1:32" x14ac:dyDescent="0.25">
      <c r="A76" t="str">
        <f>"12244689767896928"</f>
        <v>12244689767896928</v>
      </c>
      <c r="B76" t="s">
        <v>864</v>
      </c>
      <c r="C76" t="s">
        <v>861</v>
      </c>
      <c r="D76" t="s">
        <v>862</v>
      </c>
      <c r="E76" t="s">
        <v>863</v>
      </c>
      <c r="G76" t="s">
        <v>865</v>
      </c>
      <c r="H76">
        <v>456205</v>
      </c>
      <c r="I76" t="s">
        <v>866</v>
      </c>
      <c r="J76" t="s">
        <v>867</v>
      </c>
      <c r="K76" t="s">
        <v>868</v>
      </c>
      <c r="L76" t="s">
        <v>869</v>
      </c>
      <c r="M76" t="s">
        <v>189</v>
      </c>
      <c r="N76" t="s">
        <v>870</v>
      </c>
      <c r="O76" t="s">
        <v>235</v>
      </c>
      <c r="P76" t="s">
        <v>61</v>
      </c>
      <c r="Q76">
        <v>79048123503</v>
      </c>
      <c r="R76">
        <v>79048123503</v>
      </c>
      <c r="T76" t="s">
        <v>871</v>
      </c>
      <c r="U76" t="s">
        <v>872</v>
      </c>
      <c r="V76" t="s">
        <v>873</v>
      </c>
      <c r="W76" t="s">
        <v>874</v>
      </c>
      <c r="AE76">
        <v>55.203082999999999</v>
      </c>
      <c r="AF76">
        <v>59.722276000000001</v>
      </c>
    </row>
    <row r="77" spans="1:32" x14ac:dyDescent="0.25">
      <c r="A77" t="str">
        <f>"7459615163811695"</f>
        <v>7459615163811695</v>
      </c>
      <c r="B77" t="s">
        <v>161</v>
      </c>
      <c r="C77" t="s">
        <v>875</v>
      </c>
      <c r="D77" t="s">
        <v>876</v>
      </c>
      <c r="E77" t="s">
        <v>877</v>
      </c>
      <c r="F77" t="s">
        <v>48</v>
      </c>
      <c r="G77" t="s">
        <v>878</v>
      </c>
      <c r="H77">
        <v>428029</v>
      </c>
      <c r="I77" t="s">
        <v>879</v>
      </c>
      <c r="J77" t="s">
        <v>880</v>
      </c>
      <c r="K77" t="s">
        <v>881</v>
      </c>
      <c r="L77" t="s">
        <v>882</v>
      </c>
      <c r="M77" t="s">
        <v>44</v>
      </c>
      <c r="N77" t="s">
        <v>66</v>
      </c>
      <c r="O77" t="s">
        <v>54</v>
      </c>
      <c r="P77" t="s">
        <v>41</v>
      </c>
      <c r="Q77" t="s">
        <v>883</v>
      </c>
      <c r="AE77">
        <v>56.103786999999997</v>
      </c>
      <c r="AF77">
        <v>47.275108000000003</v>
      </c>
    </row>
    <row r="78" spans="1:32" x14ac:dyDescent="0.25">
      <c r="A78" t="str">
        <f>"70000001032652042"</f>
        <v>70000001032652042</v>
      </c>
      <c r="B78" t="s">
        <v>887</v>
      </c>
      <c r="C78" t="s">
        <v>884</v>
      </c>
      <c r="D78" t="s">
        <v>885</v>
      </c>
      <c r="E78" t="s">
        <v>886</v>
      </c>
      <c r="G78" t="s">
        <v>888</v>
      </c>
      <c r="H78">
        <v>629602</v>
      </c>
      <c r="I78" t="s">
        <v>889</v>
      </c>
      <c r="J78" t="s">
        <v>890</v>
      </c>
      <c r="K78" t="s">
        <v>891</v>
      </c>
      <c r="M78" t="s">
        <v>76</v>
      </c>
      <c r="N78" t="s">
        <v>201</v>
      </c>
      <c r="O78" t="s">
        <v>74</v>
      </c>
      <c r="P78" t="s">
        <v>67</v>
      </c>
      <c r="Q78">
        <v>79519925060</v>
      </c>
      <c r="V78" t="s">
        <v>892</v>
      </c>
      <c r="AE78">
        <v>63.799419999999998</v>
      </c>
      <c r="AF78">
        <v>74.522533999999993</v>
      </c>
    </row>
    <row r="79" spans="1:32" x14ac:dyDescent="0.25">
      <c r="A79" t="str">
        <f>"70000001033674619"</f>
        <v>70000001033674619</v>
      </c>
      <c r="B79" t="s">
        <v>163</v>
      </c>
      <c r="C79" t="s">
        <v>893</v>
      </c>
      <c r="D79" t="s">
        <v>894</v>
      </c>
      <c r="E79" t="s">
        <v>895</v>
      </c>
      <c r="G79" t="s">
        <v>896</v>
      </c>
      <c r="I79" t="s">
        <v>897</v>
      </c>
      <c r="K79" t="s">
        <v>898</v>
      </c>
      <c r="L79" t="s">
        <v>899</v>
      </c>
      <c r="M79" t="s">
        <v>44</v>
      </c>
      <c r="N79" t="s">
        <v>66</v>
      </c>
      <c r="O79" t="s">
        <v>54</v>
      </c>
      <c r="AE79">
        <v>58.054901999999998</v>
      </c>
      <c r="AF79">
        <v>38.815584999999999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Владимир</cp:lastModifiedBy>
  <dcterms:created xsi:type="dcterms:W3CDTF">2022-06-23T19:12:23Z</dcterms:created>
  <dcterms:modified xsi:type="dcterms:W3CDTF">2022-07-09T11:22:31Z</dcterms:modified>
</cp:coreProperties>
</file>