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1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Проект Мобильная торговля\! Rus-Base.ru\"/>
    </mc:Choice>
  </mc:AlternateContent>
  <xr:revisionPtr revIDLastSave="0" documentId="13_ncr:1_{AF0DA310-6D12-4796-AD02-5C6400FCE7F0}" xr6:coauthVersionLast="40" xr6:coauthVersionMax="40" xr10:uidLastSave="{00000000-0000-0000-0000-000000000000}"/>
  <bookViews>
    <workbookView xWindow="0" yWindow="0" windowWidth="51600" windowHeight="17625" xr2:uid="{BC434A4A-50D6-4288-9C00-AAC6615D4524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08" i="1" l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Q167" i="1"/>
  <c r="A167" i="1"/>
  <c r="A166" i="1"/>
  <c r="A165" i="1"/>
  <c r="A164" i="1"/>
  <c r="A163" i="1"/>
  <c r="A162" i="1"/>
  <c r="Q161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Q115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</calcChain>
</file>

<file path=xl/sharedStrings.xml><?xml version="1.0" encoding="utf-8"?>
<sst xmlns="http://schemas.openxmlformats.org/spreadsheetml/2006/main" count="3251" uniqueCount="2203">
  <si>
    <t>ID</t>
  </si>
  <si>
    <t>Название</t>
  </si>
  <si>
    <t>Регион</t>
  </si>
  <si>
    <t>Район</t>
  </si>
  <si>
    <t>Город</t>
  </si>
  <si>
    <t>Район города</t>
  </si>
  <si>
    <t>Адрес</t>
  </si>
  <si>
    <t>Индекс</t>
  </si>
  <si>
    <t>Телефон</t>
  </si>
  <si>
    <t>Мобильный телефон</t>
  </si>
  <si>
    <t>Email</t>
  </si>
  <si>
    <t>Сайт</t>
  </si>
  <si>
    <t>Рубрика</t>
  </si>
  <si>
    <t>Подрубрика</t>
  </si>
  <si>
    <t>Время работы</t>
  </si>
  <si>
    <t>Способы оплаты</t>
  </si>
  <si>
    <t>whatsapp</t>
  </si>
  <si>
    <t>viber</t>
  </si>
  <si>
    <t>telegram</t>
  </si>
  <si>
    <t>facebook</t>
  </si>
  <si>
    <t>instagram</t>
  </si>
  <si>
    <t>vkontakte</t>
  </si>
  <si>
    <t>odnoklassniki</t>
  </si>
  <si>
    <t>youtube</t>
  </si>
  <si>
    <t>twitter</t>
  </si>
  <si>
    <t>skype</t>
  </si>
  <si>
    <t>icq</t>
  </si>
  <si>
    <t>googleplus</t>
  </si>
  <si>
    <t>linkedin</t>
  </si>
  <si>
    <t>pinterest</t>
  </si>
  <si>
    <t>Широта</t>
  </si>
  <si>
    <t>Долгота</t>
  </si>
  <si>
    <t>Детский центр Елены Куликовой</t>
  </si>
  <si>
    <t>Москва</t>
  </si>
  <si>
    <t>Сокольники район</t>
  </si>
  <si>
    <t>Сокольническая 5-я, 1</t>
  </si>
  <si>
    <t>7‒926‒312‒86‒12</t>
  </si>
  <si>
    <t>http://lenakulikova.com</t>
  </si>
  <si>
    <t>Медицинские услуги, Общее образование / Центры раннего развития детей</t>
  </si>
  <si>
    <t>Услуги логопеда, Центры раннего развития детей</t>
  </si>
  <si>
    <t>Ежедневно с 08:30 до 19:00</t>
  </si>
  <si>
    <t>Наличный расчёт</t>
  </si>
  <si>
    <t>https://instagram.com/leno4ka_kulikova</t>
  </si>
  <si>
    <t>55.785731</t>
  </si>
  <si>
    <t>37.68733</t>
  </si>
  <si>
    <t>NovaScreen, медицинская лаборатория</t>
  </si>
  <si>
    <t>Рязанский район</t>
  </si>
  <si>
    <t>Зеленодольская, 2/40</t>
  </si>
  <si>
    <t>7 (495) 156‒05‒29, 8‒800‒302‒11‒88</t>
  </si>
  <si>
    <t>info@novascreen.ru</t>
  </si>
  <si>
    <t>http://novascreen.ru</t>
  </si>
  <si>
    <t>Медицинские услуги</t>
  </si>
  <si>
    <t>Медицинские анализы</t>
  </si>
  <si>
    <t>Пн: c 07:30-20:00, Вт: c 07:30-20:00, Ср: c 07:30-20:00, Чт: c 07:30-20:00, Пт: c 07:30-20:00, Сб: c 07:30-16:00, Вс: c 08:00-16:00</t>
  </si>
  <si>
    <t>Оплата картой, Наличный расчёт</t>
  </si>
  <si>
    <t>https://facebook.com/novascreenlab-111045514520116</t>
  </si>
  <si>
    <t>https://instagram.com/novascreen.lab</t>
  </si>
  <si>
    <t>https://vk.com/public204621567</t>
  </si>
  <si>
    <t>55.717254</t>
  </si>
  <si>
    <t>37.790065</t>
  </si>
  <si>
    <t>МногоСна.ру, магазин матрасов, спальной мебели и аксессуаров для сна</t>
  </si>
  <si>
    <t>Сокол район</t>
  </si>
  <si>
    <t>шоссе Волоколамское, 1 ст1</t>
  </si>
  <si>
    <t>8‒800‒700‒05‒34</t>
  </si>
  <si>
    <t>sales@mnogosna.ru</t>
  </si>
  <si>
    <t>http://mnogosna.ru</t>
  </si>
  <si>
    <t>Детские товары, Мебель, Текстиль</t>
  </si>
  <si>
    <t>Корпусная мебель, Матрасы, Постельные принадлежности / Текстиль для дома, Товары для новорождённых</t>
  </si>
  <si>
    <t>Ежедневно с 09:00 до 21:00</t>
  </si>
  <si>
    <t>https://facebook.com/mnogosna</t>
  </si>
  <si>
    <t>https://instagram.com/mnogosna</t>
  </si>
  <si>
    <t>https://vk.com/mnogosna</t>
  </si>
  <si>
    <t>https://ok.ru/group/53307906785454</t>
  </si>
  <si>
    <t>55.806679</t>
  </si>
  <si>
    <t>37.504393</t>
  </si>
  <si>
    <t>ВСК, страховой дом</t>
  </si>
  <si>
    <t>Красносельский район</t>
  </si>
  <si>
    <t>Панкратьевский переулок, 2</t>
  </si>
  <si>
    <t>8‒800‒100‒00‒50, 8‒800‒775‒15‒75</t>
  </si>
  <si>
    <t>info@vsk.ru</t>
  </si>
  <si>
    <t>http://shop.vsk.ru</t>
  </si>
  <si>
    <t>Страхование</t>
  </si>
  <si>
    <t>Пн: c 10:00-18:00, Вт: c 10:00-18:00, Ср: c 10:00-18:00, Чт: c 10:00-18:00, Пт: c 10:00-16:45, Сб: выходной, Вс: выходной</t>
  </si>
  <si>
    <t>https://vk.com/vsk.insurance</t>
  </si>
  <si>
    <t>55.77175</t>
  </si>
  <si>
    <t>37.633216</t>
  </si>
  <si>
    <t>Сфера, художественная студия</t>
  </si>
  <si>
    <t>улица Сретенка, 26</t>
  </si>
  <si>
    <t>7‒915‒120‒60‒45</t>
  </si>
  <si>
    <t>info@sphere-art.ru</t>
  </si>
  <si>
    <t>http://sphere-art.ru</t>
  </si>
  <si>
    <t>Дополнительное образование / Развивающие курсы</t>
  </si>
  <si>
    <t>Курсы творчества и рукоделия</t>
  </si>
  <si>
    <t>Ежедневно с 10:00 до 23:00</t>
  </si>
  <si>
    <t>Наличный расчёт, Оплата через банк</t>
  </si>
  <si>
    <t>https://facebook.com/spherestudio.art</t>
  </si>
  <si>
    <t>https://instagram.com/sphere_art</t>
  </si>
  <si>
    <t>https://vk.com/studio_sphere_art</t>
  </si>
  <si>
    <t>https://youtube.com/c/SphereStudio</t>
  </si>
  <si>
    <t>55.770048</t>
  </si>
  <si>
    <t>37.632807</t>
  </si>
  <si>
    <t>Согласие, страховая компания</t>
  </si>
  <si>
    <t>Северное Измайлово район</t>
  </si>
  <si>
    <t>Щёлковское шоссе, 74</t>
  </si>
  <si>
    <t>7 (495) 009‒00‒01</t>
  </si>
  <si>
    <t>digital@soglasie.ru, nvsoglasie@mail.ru</t>
  </si>
  <si>
    <t>http://www.soglasie.ru</t>
  </si>
  <si>
    <t>Пн: c 10:00-19:00, Вт: c 10:00-19:00, Ср: c 10:00-19:00, Чт: c 10:00-19:00, Пт: c 10:00-19:00, Сб: выходной, Вс: выходной</t>
  </si>
  <si>
    <t>https://facebook.com/soglasie.sk</t>
  </si>
  <si>
    <t>https://instagram.com/sk_soglasie</t>
  </si>
  <si>
    <t>https://vk.com/soglasie_sk</t>
  </si>
  <si>
    <t>https://ok.ru/sk.soglasie</t>
  </si>
  <si>
    <t>https://youtube.com/channel/UCV2qMrP5Q5joEpmsB6yVaBw</t>
  </si>
  <si>
    <t>https://twitter.com/soglasie_sk</t>
  </si>
  <si>
    <t>55.810137</t>
  </si>
  <si>
    <t>37.810685</t>
  </si>
  <si>
    <t>IQ007, международная сеть школ скорочтения и развития интеллекта</t>
  </si>
  <si>
    <t>Нагатино-Садовники район</t>
  </si>
  <si>
    <t>улица Нагатинская, 16</t>
  </si>
  <si>
    <t>7 (499) 490‒07‒39, 8‒800‒2222‒007</t>
  </si>
  <si>
    <t>info@iq007.ru, nz@iq007.ru</t>
  </si>
  <si>
    <t>http://iq007.ru</t>
  </si>
  <si>
    <t>Дополнительное образование / Развивающие курсы, Общее образование / Центры раннего развития детей, Центры творчества и досуга</t>
  </si>
  <si>
    <t>Детские / подростковые клубы, Помощь в обучении, Центры раннего развития детей, Языковые школы</t>
  </si>
  <si>
    <t>Пн: c 11:00-20:00, Вт: c 11:00-20:00, Ср: c 11:00-20:00, Чт: c 11:00-20:00, Пт: c 11:00-20:00, Сб: c 11:00-18:00, Вс: выходной</t>
  </si>
  <si>
    <t>Оплата картой, Наличный расчёт, Оплата через банк</t>
  </si>
  <si>
    <t>55.67903</t>
  </si>
  <si>
    <t>37.644225</t>
  </si>
  <si>
    <t>Столичный Гардероб</t>
  </si>
  <si>
    <t>Таганский район</t>
  </si>
  <si>
    <t>Золоторожский Вал улица, 42</t>
  </si>
  <si>
    <t>8‒800‒777‒79‒20</t>
  </si>
  <si>
    <t>mail@s-garderob.ru</t>
  </si>
  <si>
    <t>http://s-garderob.ru</t>
  </si>
  <si>
    <t>Одежда / Аксессуары</t>
  </si>
  <si>
    <t>Секонд-хенд</t>
  </si>
  <si>
    <t>Ежедневно с 10:00 до 21:00</t>
  </si>
  <si>
    <t>https://instagram.com/sgarderob</t>
  </si>
  <si>
    <t>55.74735</t>
  </si>
  <si>
    <t>37.680493</t>
  </si>
  <si>
    <t>Страховая медицинская компания РЕСО-МЕД</t>
  </si>
  <si>
    <t>Фили-Давыдково район</t>
  </si>
  <si>
    <t>Герасима Курина, 16</t>
  </si>
  <si>
    <t>7 (499) 606‒06‒99</t>
  </si>
  <si>
    <t>secretar@msk.reso-med.com</t>
  </si>
  <si>
    <t>http://reso-med.com</t>
  </si>
  <si>
    <t>Пн: c 10:00-18:00, Вт: c 10:00-18:00, Ср: c 10:00-18:00, Чт: c 10:00-18:00, Пт: c 10:00-18:00, Сб: c 12:00-16:30, Вс: выходной</t>
  </si>
  <si>
    <t>https://facebook.com/smkresomed</t>
  </si>
  <si>
    <t>https://instagram.com/resomed</t>
  </si>
  <si>
    <t>https://vk.com/resomed</t>
  </si>
  <si>
    <t>https://twitter.com/smkresomed</t>
  </si>
  <si>
    <t>55.731269</t>
  </si>
  <si>
    <t>37.471693</t>
  </si>
  <si>
    <t>О! Эскимо, сеть магазинов мороженого</t>
  </si>
  <si>
    <t>Тверской район</t>
  </si>
  <si>
    <t>Тверская, 8 к1 ст5</t>
  </si>
  <si>
    <t>7‒985‒108‒60‒65</t>
  </si>
  <si>
    <t>o_eskimo@bk.ru</t>
  </si>
  <si>
    <t>http://profi.oeskimo.ru</t>
  </si>
  <si>
    <t>Продукты питания</t>
  </si>
  <si>
    <t>Мороженое</t>
  </si>
  <si>
    <t>https://instagram.com/oeskimo_spb</t>
  </si>
  <si>
    <t>https://vk.com/oeskimo</t>
  </si>
  <si>
    <t>55.761977</t>
  </si>
  <si>
    <t>37.611106</t>
  </si>
  <si>
    <t>МегаФон, сеть салонов сотовой связи</t>
  </si>
  <si>
    <t>Страстной бульвар, 4 ст1</t>
  </si>
  <si>
    <t>7‒926‒111‒05‒00, 8‒800‒550‒05‒00</t>
  </si>
  <si>
    <t>msk-public@megafon.ru</t>
  </si>
  <si>
    <t>http://moscow.megafon.ru</t>
  </si>
  <si>
    <t>Средства связи, Услуги связи</t>
  </si>
  <si>
    <t>Мобильные телефоны, Операторы сотовой связи</t>
  </si>
  <si>
    <t>https://facebook.com/megafon.ru</t>
  </si>
  <si>
    <t>https://instagram.com/megafon</t>
  </si>
  <si>
    <t>https://vk.com/megafon</t>
  </si>
  <si>
    <t>https://ok.ru/group/megafon</t>
  </si>
  <si>
    <t>https://youtube.com/user/megafontv</t>
  </si>
  <si>
    <t>https://twitter.com/megafonru</t>
  </si>
  <si>
    <t>55.765559</t>
  </si>
  <si>
    <t>37.608077</t>
  </si>
  <si>
    <t>ДНКОМ, научный центр молекулярно-генетических исследований</t>
  </si>
  <si>
    <t>Новогиреево район</t>
  </si>
  <si>
    <t>Федеративный проспект, 36</t>
  </si>
  <si>
    <t>7 (495) 540‒42‒75</t>
  </si>
  <si>
    <t>info@dnkom.ru</t>
  </si>
  <si>
    <t>http://dnkom.ru</t>
  </si>
  <si>
    <t>Диагностические центры, Медицинские анализы</t>
  </si>
  <si>
    <t>Пн: c 07:30-19:00, Вт: c 07:30-19:00, Ср: c 07:30-19:00, Чт: c 07:30-19:00, Пт: c 07:30-19:00, Сб: c 08:00-16:00, Вс: c 08:00-15:00</t>
  </si>
  <si>
    <t>https://t.me/dnkomlab_bot</t>
  </si>
  <si>
    <t>https://facebook.com/dnkom</t>
  </si>
  <si>
    <t>https://instagram.com/dnkom.ru</t>
  </si>
  <si>
    <t>https://vk.com/dnkomlab</t>
  </si>
  <si>
    <t>55.754325</t>
  </si>
  <si>
    <t>37.817458</t>
  </si>
  <si>
    <t>ТЕМАXXIII, ресторан-караоке</t>
  </si>
  <si>
    <t>Замоскворечье район</t>
  </si>
  <si>
    <t>Большая Серпуховская, 23</t>
  </si>
  <si>
    <t>7 (495) 739‒67‒98, 7‒968‒825‒23‒23, 7‒968‒835‒23‒23</t>
  </si>
  <si>
    <t>tema23rest@mail.ru</t>
  </si>
  <si>
    <t>Места отдыха / Развлекательные заведения, Общественное питание</t>
  </si>
  <si>
    <t>Банкетные залы, Бары, Караоке-залы, Пиццерии, Рестораны</t>
  </si>
  <si>
    <t>Пн: c 11:00-23:00, Вт: c 11:00-23:00, Ср: c 11:00-23:00, Чт: c 11:00-23:00, Пт: c 11:00-06:00, Сб: c 12:00-06:00, Вс: c 12:00-23:00. караоке зал: пт, сб 20:00-6:00</t>
  </si>
  <si>
    <t>https://instagram.com/restoran_tema23</t>
  </si>
  <si>
    <t>https://vk.com/tema23moscow</t>
  </si>
  <si>
    <t>55.726062</t>
  </si>
  <si>
    <t>37.626016</t>
  </si>
  <si>
    <t>Леруа Мерлен, гипермаркет</t>
  </si>
  <si>
    <t>Якиманка район</t>
  </si>
  <si>
    <t>Шаболовка, 10 к1</t>
  </si>
  <si>
    <t>8‒800‒700‒00‒99</t>
  </si>
  <si>
    <t>offer@leroymerlin.ru</t>
  </si>
  <si>
    <t>http://leroymerlin.ru</t>
  </si>
  <si>
    <t>Инструмент, Климатическое оборудование, Материалы для производства мебели, Мебель, Отделочные материалы, Охрана / Безопасность, Предметы интерьера / экстерьера, Садово-хозяйственные товары, Сантехническое оборудование, Средства связи, Строительные материалы / конструкции, Текстиль, Электротехника</t>
  </si>
  <si>
    <t xml:space="preserve">Абразивный инструмент, Автоматические ворота / шлагбаумы, Антенное оборудование, Вентиляционное / тепловое оборудование, Герметики / Клеи, Декоративные отделочные элементы и материалы, Деревообрабатывающий инструмент, Домофоны, ДСП / ДВП / Фанера, Жалюзи, Измерительный инструмент, Интерьерные лестницы / Ограждения, Кабель / Провод, Карнизы, Комплектующие для дверей, Комплектующие для окон, Кондиционеры, Кровельные материалы, Лакокрасочные материалы, Малярный инструмент, Мебель для кухни, Мебельные фасады, Межкомнатные двери, Металлорежущий инструмент, </t>
  </si>
  <si>
    <t>https://facebook.com/LeroyMerlinRussia</t>
  </si>
  <si>
    <t>https://instagram.com/leroymerlinrussia</t>
  </si>
  <si>
    <t>https://vk.com/leroy_merlin</t>
  </si>
  <si>
    <t>https://ok.ru/group/leroymerlin</t>
  </si>
  <si>
    <t>https://youtube.com/user/LeroyMerlinRu</t>
  </si>
  <si>
    <t>55.724122</t>
  </si>
  <si>
    <t>37.609099</t>
  </si>
  <si>
    <t>Капитал Голд, центр скупки золота и ювелирных изделий</t>
  </si>
  <si>
    <t>Басманный район</t>
  </si>
  <si>
    <t>Мясницкая, 30 ст1</t>
  </si>
  <si>
    <t>7 (495) 921‒58‒33</t>
  </si>
  <si>
    <t>info@capital-gold.ru</t>
  </si>
  <si>
    <t>http://capital-gold.ru</t>
  </si>
  <si>
    <t>Спецмагазины, Химия / Вторсырьё, Художественные изделия / материалы</t>
  </si>
  <si>
    <t>Антиквариат, Покупка драгоценных металлов / ювелирных изделий, Приём / переработка драгоценных металлов</t>
  </si>
  <si>
    <t>Ежедневно с 10:30 до 19:00</t>
  </si>
  <si>
    <t>Оплата картой, Наличный расчёт, Оплата через банк, Перевод с карты</t>
  </si>
  <si>
    <t>viber://contact/?number=79859215833</t>
  </si>
  <si>
    <t>https://t.me/capitalgoldru</t>
  </si>
  <si>
    <t>55.765446</t>
  </si>
  <si>
    <t>37.638621</t>
  </si>
  <si>
    <t>Абрикосик, сеть студий эстетики тела</t>
  </si>
  <si>
    <t>Арбат район</t>
  </si>
  <si>
    <t>Троилинский переулок, 3</t>
  </si>
  <si>
    <t>7 (499) 321‒31‒66</t>
  </si>
  <si>
    <t>Mrzuk@mail.ru</t>
  </si>
  <si>
    <t>http://abrikosik.ru</t>
  </si>
  <si>
    <t>Красота / Здоровье</t>
  </si>
  <si>
    <t>Услуги косметолога</t>
  </si>
  <si>
    <t>Ежедневно с 10:00 до 22:00</t>
  </si>
  <si>
    <t>https://instagram.com/abrikosik_official</t>
  </si>
  <si>
    <t>55.748121</t>
  </si>
  <si>
    <t>37.584274</t>
  </si>
  <si>
    <t>Стейк &amp; Бургер, сеть бургерных</t>
  </si>
  <si>
    <t>Царицыно район</t>
  </si>
  <si>
    <t>Кантемировская улица, 47</t>
  </si>
  <si>
    <t>7 (495) 644‒17‒01, 8‒800‒100‒80‒87, 8‒800‒550‒27‒19</t>
  </si>
  <si>
    <t>brg235@agrohold.ru, brg360@agrohold.ru, info@agrohold.ru</t>
  </si>
  <si>
    <t>http://burgermiratorg.shop, http://miratorg.ru, http://miratorg.ru/burger-n-fries</t>
  </si>
  <si>
    <t>Общественное питание</t>
  </si>
  <si>
    <t>Быстрое питание, Доставка готовых блюд</t>
  </si>
  <si>
    <t>https://facebook.com/burgersbymiratorg</t>
  </si>
  <si>
    <t>https://instagram.com/burgers_by_miratorg</t>
  </si>
  <si>
    <t>https://vk.com/miratorgru</t>
  </si>
  <si>
    <t>https://youtube.com/channel/UCz521UDYV7V2dt2A7LWpDJQ</t>
  </si>
  <si>
    <t>55.637647</t>
  </si>
  <si>
    <t>37.656358</t>
  </si>
  <si>
    <t>Экотехпром, контейнер для сбора стекла и пластика</t>
  </si>
  <si>
    <t>Бирюлёво Восточное район</t>
  </si>
  <si>
    <t>7 (495) 384‒78‒18</t>
  </si>
  <si>
    <t>company@eco-pro.ru</t>
  </si>
  <si>
    <t>http://www.eco-pro.ru</t>
  </si>
  <si>
    <t>Бытовые услуги</t>
  </si>
  <si>
    <t>Пункты приёма</t>
  </si>
  <si>
    <t>Ежедневно с 00:00 до 24:00</t>
  </si>
  <si>
    <t>55.593329</t>
  </si>
  <si>
    <t>37.656414</t>
  </si>
  <si>
    <t>Точка Любви, сеть секс-шопов</t>
  </si>
  <si>
    <t>Новый Арбат, 13</t>
  </si>
  <si>
    <t>7‒925‒906‒25‒50</t>
  </si>
  <si>
    <t>maps@tochka-lubvi.ru</t>
  </si>
  <si>
    <t>http://www.tochka-lubvi.ru</t>
  </si>
  <si>
    <t>Спецмагазины</t>
  </si>
  <si>
    <t>Эротические товары</t>
  </si>
  <si>
    <t>https://instagram.com/tochka_lubvi</t>
  </si>
  <si>
    <t>https://vk.com/tochkalubvi</t>
  </si>
  <si>
    <t>https://youtube.com/channel/UCFKyV7bEwQcEeOhgBFP_PoA</t>
  </si>
  <si>
    <t>55.752237</t>
  </si>
  <si>
    <t>37.594635</t>
  </si>
  <si>
    <t>Евразийская федерация Айкибудо и Катори Синто Рю</t>
  </si>
  <si>
    <t>Обручевский район</t>
  </si>
  <si>
    <t>Обручева, 23 к3</t>
  </si>
  <si>
    <t>7‒915‒268‒04‒32, 7‒964‒232‒10‒38</t>
  </si>
  <si>
    <t>budo_moscow@bk.ru</t>
  </si>
  <si>
    <t>http://www.aikibudo.su, http://xn--80acjoeg5a1b.xn--p1ai</t>
  </si>
  <si>
    <t>Спортивные клубы / школы</t>
  </si>
  <si>
    <t>Спортивные секции</t>
  </si>
  <si>
    <t>Пн: выходной, Вт: c 19:30-21:00, Ср: выходной, Чт: c 19:30-21:00, Пт: выходной, Сб: выходной, Вс: c 12:00-13:30</t>
  </si>
  <si>
    <t>Наличный расчёт, Оплата через банк, Перевод с карты</t>
  </si>
  <si>
    <t>https://t.me/pavelhom</t>
  </si>
  <si>
    <t>https://facebook.com/Aikibudo</t>
  </si>
  <si>
    <t>https://instagram.com/aikibudo_katori</t>
  </si>
  <si>
    <t>https://vk.com/aikibudo.katori</t>
  </si>
  <si>
    <t>https://youtube.com/channel/UCAhif_yUoSDiloHrykqbdoA</t>
  </si>
  <si>
    <t>55.657443</t>
  </si>
  <si>
    <t>37.529662</t>
  </si>
  <si>
    <t>Pirouette, сеть школ художественной гимнастики</t>
  </si>
  <si>
    <t>Выхино-Жулебино район</t>
  </si>
  <si>
    <t>Лермонтовский проспект, 2 к2</t>
  </si>
  <si>
    <t>7 (499) 136‒81‒80</t>
  </si>
  <si>
    <t>piruet.msk@gmail.com</t>
  </si>
  <si>
    <t>http://www.piruet-msk.ru</t>
  </si>
  <si>
    <t>Спортивные секции, Спортивные школы</t>
  </si>
  <si>
    <t>Оплата через банк</t>
  </si>
  <si>
    <t>https://instagram.com/sc_pirouette</t>
  </si>
  <si>
    <t>https://vk.com/club48203968</t>
  </si>
  <si>
    <t>55.703215</t>
  </si>
  <si>
    <t>37.844569</t>
  </si>
  <si>
    <t>Бери Заряд!</t>
  </si>
  <si>
    <t>Страстной бульвар, 6 ст1</t>
  </si>
  <si>
    <t>8‒800‒555‒68‒75</t>
  </si>
  <si>
    <t>info@berizaryad.ru</t>
  </si>
  <si>
    <t>http://berizaryad.ru</t>
  </si>
  <si>
    <t>Средства связи</t>
  </si>
  <si>
    <t>Станции зарядки мобильных телефонов</t>
  </si>
  <si>
    <t>Перевод с карты</t>
  </si>
  <si>
    <t>https://facebook.com/berizaryad.ru</t>
  </si>
  <si>
    <t>https://instagram.com/berizaryad.ru</t>
  </si>
  <si>
    <t>55.765829</t>
  </si>
  <si>
    <t>37.608716</t>
  </si>
  <si>
    <t>Мегрули, кафе</t>
  </si>
  <si>
    <t>Покровка, 48 ст1</t>
  </si>
  <si>
    <t>7‒919‒728‒50‒00</t>
  </si>
  <si>
    <t>9166086857@mail.ru</t>
  </si>
  <si>
    <t>Банкетные залы, Доставка готовых блюд, Кафе</t>
  </si>
  <si>
    <t>Ежедневно с 11:00 до 23:00</t>
  </si>
  <si>
    <t>viber://contact/?number=79197285000</t>
  </si>
  <si>
    <t>https://instagram.com/megruli_cafe</t>
  </si>
  <si>
    <t>55.763277</t>
  </si>
  <si>
    <t>37.654686</t>
  </si>
  <si>
    <t>Медси, сеть медицинских центров</t>
  </si>
  <si>
    <t>Ново-Переделкино район</t>
  </si>
  <si>
    <t>Федосьино, 2</t>
  </si>
  <si>
    <t>medsi@medsi.ru</t>
  </si>
  <si>
    <t>http://medsi.ru, http://medsi.ru/clinics/klinika-medsi-fedosino/</t>
  </si>
  <si>
    <t>Красота / Здоровье, Медицинские товары, Медицинские услуги</t>
  </si>
  <si>
    <t>Диагностические центры, Занятия лечебной физкультурой, Лечение ЛОР-заболеваний, Медицинские комиссии, Медицинское лечение зависимостей, Многопрофильные медицинские центры, Ортопедические товары, Ортопедия и травматология, Психологическая помощь в избавлении от зависимостей, Стоматологические центры, Услуги аллерголога / иммунолога, Услуги ведения беременности, Услуги вертебролога, Услуги врача-гомеопата, Услуги гастроэнтеролога, Услуги гематолога, Услуги гепатолога, Услуги гинеколога, Услуги дерматовенеролога, Услуги инфекциониста, Услуги кард</t>
  </si>
  <si>
    <t>Пн: c 10:00-18:00, Вт: c 10:00-18:00, Ср: c 10:00-18:00, Чт: c 10:00-18:00, Пт: c 10:00-18:00, Сб: c 10:00-18:00, Вс: выходной</t>
  </si>
  <si>
    <t>https://facebook.com/medsigroup</t>
  </si>
  <si>
    <t>https://instagram.com/medsigroup</t>
  </si>
  <si>
    <t>https://vk.com/medsi_clinic</t>
  </si>
  <si>
    <t>https://youtube.com/user/medsiclinic</t>
  </si>
  <si>
    <t>55.63433</t>
  </si>
  <si>
    <t>37.34286</t>
  </si>
  <si>
    <t>Копирка, сеть полиграфических центров</t>
  </si>
  <si>
    <t>Малая Филёвская, 13</t>
  </si>
  <si>
    <t>7 (495) 660‒36‒32</t>
  </si>
  <si>
    <t>260@kopirka.ru</t>
  </si>
  <si>
    <t>http://kopirka.ru/offices/pionerskaya/</t>
  </si>
  <si>
    <t>Аудио / Видео / Бытовая техника, Бытовые услуги, Дополнительное образование / Развивающие курсы, Издательское дело / Полиграфия, Книги / Канцелярия, Наружная реклама, Оргтехника / Офисная техника, Охрана / Безопасность, Рекламные услуги, Юридические услуги</t>
  </si>
  <si>
    <t>Дизайн рекламы, Заправка картриджей, Изготовление печатей / штампов, Изготовление рекламных конструкций, Изготовление табличек / бейджей, Изготовление фотокниг, Календари / Открытки, Копировальные услуги, Лазерная резка неметаллов, Нанесение изображений на сувениры, Оперативная полиграфия, Офсетная печать, Перевод с иностранных языков, Пломбировочные устройства, Плоттерная резка, Полиграфические услуги, Послепечатная обработка, Предпечатная подготовка, Производство пластиковых карт, Прямая цифровая печать, Световая реклама, Тампопечать, Термотран</t>
  </si>
  <si>
    <t>https://facebook.com/kopirkaru</t>
  </si>
  <si>
    <t>https://instagram.com/kopirka_msk</t>
  </si>
  <si>
    <t>https://vk.com/kopirkaru</t>
  </si>
  <si>
    <t>https://youtube.com/channel/UC2EE1eUFraMohkNBfDQpuSw</t>
  </si>
  <si>
    <t>https://twitter.com/kopirka_msk</t>
  </si>
  <si>
    <t>55.73643</t>
  </si>
  <si>
    <t>37.467099</t>
  </si>
  <si>
    <t>Капитал Медицинское Страхование, медицинская страховая компания</t>
  </si>
  <si>
    <t>Митино район</t>
  </si>
  <si>
    <t>Митинская, 27а ст1</t>
  </si>
  <si>
    <t>7 (499) 142‒72‒26, 7 (499) 148‒68‒40, 8‒800‒100‒81‒02</t>
  </si>
  <si>
    <t>oms.stolica@kapmed.ru</t>
  </si>
  <si>
    <t>http://kapmed.ru</t>
  </si>
  <si>
    <t>Ежедневно с 09:00 до 12:00</t>
  </si>
  <si>
    <t>https://ok.ru/kapmed</t>
  </si>
  <si>
    <t>55.845533</t>
  </si>
  <si>
    <t>37.360405</t>
  </si>
  <si>
    <t>Мосцветторг, магазин цветов</t>
  </si>
  <si>
    <t>Парковая 9-я, 68 ст7</t>
  </si>
  <si>
    <t>7‒916‒032‒40‒37, 8‒800‒511‒64‒28</t>
  </si>
  <si>
    <t>info@mbtmoscow.com</t>
  </si>
  <si>
    <t>Доставка цветов, Цветы</t>
  </si>
  <si>
    <t>Ежедневно с 08:00 до 22:00</t>
  </si>
  <si>
    <t>https://facebook.com/moscvettorg</t>
  </si>
  <si>
    <t>https://instagram.com/moscvettorg_moscow</t>
  </si>
  <si>
    <t>https://vk.com/moscvettorg_official</t>
  </si>
  <si>
    <t>55.807848</t>
  </si>
  <si>
    <t>37.799289</t>
  </si>
  <si>
    <t>LabQuest, сеть диагностических центров</t>
  </si>
  <si>
    <t>Филёвский парк район</t>
  </si>
  <si>
    <t>Багратионовский проезд, 1 ст1</t>
  </si>
  <si>
    <t>7 (495) 139‒82‒62, 8‒800‒700‒09‒99</t>
  </si>
  <si>
    <t>client@labquest.ru</t>
  </si>
  <si>
    <t>http://labquest.ru</t>
  </si>
  <si>
    <t>Ежедневно с 07:30 до 20:00</t>
  </si>
  <si>
    <t>https://facebook.com/LabQuest.ru</t>
  </si>
  <si>
    <t>https://instagram.com/labquest.ru</t>
  </si>
  <si>
    <t>https://vk.com/labquest_ru</t>
  </si>
  <si>
    <t>https://ok.ru/group/54165730361422</t>
  </si>
  <si>
    <t>https://youtube.com/channel/UCA4XulNCsb_mg0kc2tlbhfQ</t>
  </si>
  <si>
    <t>55.745509</t>
  </si>
  <si>
    <t>37.511578</t>
  </si>
  <si>
    <t>Гемотест, сеть медицинских лабораторий</t>
  </si>
  <si>
    <t>Солнцево район</t>
  </si>
  <si>
    <t>Волынская, 10 к2</t>
  </si>
  <si>
    <t>7 (495) 532‒13‒13</t>
  </si>
  <si>
    <t>client@gemotest.ru</t>
  </si>
  <si>
    <t>http://gemotest.ru</t>
  </si>
  <si>
    <t>Пн: c 07:30-14:30, Вт: c 07:30-14:30, Ср: c 07:30-14:30, Чт: c 07:30-14:30, Пт: c 07:30-14:30, Сб: c 07:30-14:30, Вс: выходной</t>
  </si>
  <si>
    <t>viber://contact/?number=79265501313</t>
  </si>
  <si>
    <t>https://facebook.com/gemotestlab</t>
  </si>
  <si>
    <t>https://instagram.com/gemotest.lab</t>
  </si>
  <si>
    <t>https://vk.com/gemotestlab</t>
  </si>
  <si>
    <t>https://ok.ru/gemotest.lab</t>
  </si>
  <si>
    <t>https://youtube.com/channel/UC6F8iQBlwT96ZyaKIm2e05Q</t>
  </si>
  <si>
    <t>55.643461</t>
  </si>
  <si>
    <t>37.409159</t>
  </si>
  <si>
    <t>Практик, производственная компания</t>
  </si>
  <si>
    <t>Южное Тушино район</t>
  </si>
  <si>
    <t>бульвар Яна Райниса, 9</t>
  </si>
  <si>
    <t>8‒800‒201‒41‒42</t>
  </si>
  <si>
    <t>praktikmos@gmail.com</t>
  </si>
  <si>
    <t>http://praktikmatras.ru</t>
  </si>
  <si>
    <t>Мебель, Текстиль</t>
  </si>
  <si>
    <t>Матрасы, Постельные принадлежности / Текстиль для дома</t>
  </si>
  <si>
    <t>Ежедневно с 10:00 до 20:00</t>
  </si>
  <si>
    <t>viber://contact/?number=79831464142</t>
  </si>
  <si>
    <t>https://instagram.com/matras_praktik</t>
  </si>
  <si>
    <t>https://vk.com/praktikmatras</t>
  </si>
  <si>
    <t>55.84891</t>
  </si>
  <si>
    <t>37.435236</t>
  </si>
  <si>
    <t>Технопарк, сеть магазинов бытовой техники и электроники</t>
  </si>
  <si>
    <t>Чертаново Центральное район</t>
  </si>
  <si>
    <t>Кировоградская, 13а</t>
  </si>
  <si>
    <t>8‒800‒100‒55‒88, 8‒800‒100‒88‒99</t>
  </si>
  <si>
    <t>info@technopark.ru</t>
  </si>
  <si>
    <t>Автотранспорт, Аудио / Видео / Бытовая техника, Климатическое оборудование, Компьютеры, Мультимедийное / презентационное оборудование, Спецмагазины, Средства связи</t>
  </si>
  <si>
    <t>Аудиотехника / Видеотехника, Бытовая техника, Звуковое / световое / видеооборудование, Компьютеры / Комплектующие, Кондиционеры, Мобильные телефоны, Очистители воздуха, Радиоуправляемые модели, Электрические транспортные средства</t>
  </si>
  <si>
    <t>Оплата картой, Наличный расчёт, Оплата через банк, Оплата эл. кошельком</t>
  </si>
  <si>
    <t>https://facebook.com/technoparkru</t>
  </si>
  <si>
    <t>https://instagram.com/technopark.ru</t>
  </si>
  <si>
    <t>https://vk.com/technoparkru</t>
  </si>
  <si>
    <t>https://ok.ru/group/technopark</t>
  </si>
  <si>
    <t>55.612505</t>
  </si>
  <si>
    <t>37.60532</t>
  </si>
  <si>
    <t>PROMNI MENYA</t>
  </si>
  <si>
    <t>Хамовники район</t>
  </si>
  <si>
    <t>Тружеников 2-й переулок, 4/19 ст1</t>
  </si>
  <si>
    <t>7 (495) 122‒21‒23, 7‒905‒778‒22‒21</t>
  </si>
  <si>
    <t>promni.menya@bk.ru</t>
  </si>
  <si>
    <t>Услуги массажиста</t>
  </si>
  <si>
    <t>https://facebook.com/promni.menya.msk</t>
  </si>
  <si>
    <t>https://instagram.com/promni.menya</t>
  </si>
  <si>
    <t>55.736252</t>
  </si>
  <si>
    <t>37.573703</t>
  </si>
  <si>
    <t>I-CUP, сеть кофеен</t>
  </si>
  <si>
    <t>Орехово-Борисово Северное район</t>
  </si>
  <si>
    <t>Шипиловский проезд, 39 ст3а</t>
  </si>
  <si>
    <t>7‒925‒704‒00‒06</t>
  </si>
  <si>
    <t>icupofficial@mail.ru</t>
  </si>
  <si>
    <t>Кафе-кондитерские / Кофейни</t>
  </si>
  <si>
    <t>Ежедневно с 07:00 до 21:00</t>
  </si>
  <si>
    <t>https://instagram.com/icupofficial</t>
  </si>
  <si>
    <t>55.612453</t>
  </si>
  <si>
    <t>37.697502</t>
  </si>
  <si>
    <t>Body_line_msk</t>
  </si>
  <si>
    <t>Озерковская набережная, 22/24</t>
  </si>
  <si>
    <t>7‒915‒166‒59‒56</t>
  </si>
  <si>
    <t>nasa5077@mail.ru</t>
  </si>
  <si>
    <t>Ежедневно с 09:00 до 22:00</t>
  </si>
  <si>
    <t>https://instagram.com/Body_line_msk</t>
  </si>
  <si>
    <t>55.740828</t>
  </si>
  <si>
    <t>37.637813</t>
  </si>
  <si>
    <t>Сити Донер 24, кафе</t>
  </si>
  <si>
    <t>шоссе Волоколамское, 13а ст1</t>
  </si>
  <si>
    <t>7‒926‒096‒00‒37</t>
  </si>
  <si>
    <t>citydoner24@mail.ru</t>
  </si>
  <si>
    <t>Быстрое питание</t>
  </si>
  <si>
    <t>55.808147</t>
  </si>
  <si>
    <t>37.497268</t>
  </si>
  <si>
    <t>Yota, салон связи</t>
  </si>
  <si>
    <t>Головинский район</t>
  </si>
  <si>
    <t>Кронштадтский бульвар, 3а</t>
  </si>
  <si>
    <t>8‒800‒550‒00‒07</t>
  </si>
  <si>
    <t>mail@yota.ru</t>
  </si>
  <si>
    <t>http://www.yota.ru</t>
  </si>
  <si>
    <t>Интернет, Услуги связи</t>
  </si>
  <si>
    <t>Интернет-провайдеры, Операторы сотовой связи</t>
  </si>
  <si>
    <t>https://facebook.com/yota.russia</t>
  </si>
  <si>
    <t>https://instagram.com/yota</t>
  </si>
  <si>
    <t>https://vk.com/yota</t>
  </si>
  <si>
    <t>https://twitter.com/yota_russia</t>
  </si>
  <si>
    <t>55.840434</t>
  </si>
  <si>
    <t>37.485779</t>
  </si>
  <si>
    <t>Мосгорломбард</t>
  </si>
  <si>
    <t>Братеево район</t>
  </si>
  <si>
    <t>Братеевская, 10 к1</t>
  </si>
  <si>
    <t>7 (499) 110‒91‒73, 7 (499) 430‒17‒92</t>
  </si>
  <si>
    <t>info@mosgorlombard.ru</t>
  </si>
  <si>
    <t>http://www.mosgorlombard.ru</t>
  </si>
  <si>
    <t>Банковские / финансовые услуги</t>
  </si>
  <si>
    <t>Ломбарды</t>
  </si>
  <si>
    <t>https://t.me/mosgorlombard</t>
  </si>
  <si>
    <t>https://facebook.com/mosgorlombard</t>
  </si>
  <si>
    <t>https://instagram.com/mosgorlombard</t>
  </si>
  <si>
    <t>https://vk.com/mosgorlombard</t>
  </si>
  <si>
    <t>https://ok.ru/group/54409026666678</t>
  </si>
  <si>
    <t>55.632693</t>
  </si>
  <si>
    <t>37.760792</t>
  </si>
  <si>
    <t>СИТИЛАБ, медицинский центр</t>
  </si>
  <si>
    <t>Отрадное район</t>
  </si>
  <si>
    <t>Нововладыкинский проезд, 1 к3</t>
  </si>
  <si>
    <t>7 (495) 136‒56‒59, 7‒966‒060‒56‒09, 8‒800‒100‒36‒30</t>
  </si>
  <si>
    <t>otziv@citilab.ru</t>
  </si>
  <si>
    <t>http://citilab.ru</t>
  </si>
  <si>
    <t>Пн: c 07:30-21:00, Вт: c 07:30-21:00, Ср: c 07:30-21:00, Чт: c 07:30-21:00, Пт: c 07:30-21:00, Сб: c 09:00-20:00, Вс: c 09:00-20:00</t>
  </si>
  <si>
    <t>https://facebook.com/citilab.ru</t>
  </si>
  <si>
    <t>https://instagram.com/citilab.ru</t>
  </si>
  <si>
    <t>https://vk.com/citilabru</t>
  </si>
  <si>
    <t>https://youtube.com/user/Citilabru</t>
  </si>
  <si>
    <t>https://twitter.com/citilabru</t>
  </si>
  <si>
    <t>55.850748</t>
  </si>
  <si>
    <t>37.57709</t>
  </si>
  <si>
    <t>Hang Pho, кафе вьетнамской кухни</t>
  </si>
  <si>
    <t>Мещанский район</t>
  </si>
  <si>
    <t>Рождественский бульвар, 1</t>
  </si>
  <si>
    <t>7 (495) 215‒11‒99</t>
  </si>
  <si>
    <t>feedback@vietcafe.ru</t>
  </si>
  <si>
    <t>Кафе</t>
  </si>
  <si>
    <t>https://instagram.com/hangpho.cafe</t>
  </si>
  <si>
    <t>55.766764</t>
  </si>
  <si>
    <t>37.62388</t>
  </si>
  <si>
    <t>New Balloons Moscow</t>
  </si>
  <si>
    <t>Тверская-Ямская 1-я, 34</t>
  </si>
  <si>
    <t>7‒987‒114‒26‒29</t>
  </si>
  <si>
    <t>valeriya.dumcheva@mail.ru</t>
  </si>
  <si>
    <t>http://newballoons.ru</t>
  </si>
  <si>
    <t>Спецмагазины, Услуги по организации праздников / досуга</t>
  </si>
  <si>
    <t>Товары для праздничного оформления / организации праздников, Услуги праздничного оформления</t>
  </si>
  <si>
    <t>Наличный расчёт, Перевод с карты</t>
  </si>
  <si>
    <t>viber://contact/?number=79871142629</t>
  </si>
  <si>
    <t>https://t.me/vdumchevaya</t>
  </si>
  <si>
    <t>https://instagram.com/new_balloons_moscow</t>
  </si>
  <si>
    <t>55.775801</t>
  </si>
  <si>
    <t>37.586682</t>
  </si>
  <si>
    <t>Lay Back, студия массажа</t>
  </si>
  <si>
    <t>Большая Ордынка, 13/9 ст1</t>
  </si>
  <si>
    <t>7 (495) 021‒94‒54</t>
  </si>
  <si>
    <t>layback.massage@gmail.com</t>
  </si>
  <si>
    <t>http://lay-back.ru</t>
  </si>
  <si>
    <t>SPA-процедуры, Услуги массажиста, Эпиляция</t>
  </si>
  <si>
    <t>https://instagram.com/layback.massage</t>
  </si>
  <si>
    <t>55.743823</t>
  </si>
  <si>
    <t>37.625539</t>
  </si>
  <si>
    <t>Craft time</t>
  </si>
  <si>
    <t>Гагаринский район</t>
  </si>
  <si>
    <t>Молодёжная, 4</t>
  </si>
  <si>
    <t>7‒925‒617‒56‒50, 7‒999‒370‒97‒48</t>
  </si>
  <si>
    <t>craft-timemsk@mail.ru</t>
  </si>
  <si>
    <t>Быстрое питание, Доставка готовых блюд, Кафе, Пиццерии</t>
  </si>
  <si>
    <t>Ежедневно с 12:00 до 23:00</t>
  </si>
  <si>
    <t>Оплата картой, Наличный расчёт, Перевод с карты</t>
  </si>
  <si>
    <t>viber://contact/?number=79993709748</t>
  </si>
  <si>
    <t>https://facebook.com/craft.time.9</t>
  </si>
  <si>
    <t>https://instagram.com/craft.time.3</t>
  </si>
  <si>
    <t>55.694464</t>
  </si>
  <si>
    <t>37.546771</t>
  </si>
  <si>
    <t>Insurance</t>
  </si>
  <si>
    <t>7‒930‒929‒23‒79</t>
  </si>
  <si>
    <t>insurance.mitino@gmail.com</t>
  </si>
  <si>
    <t>viber://contact/?number=79309292379</t>
  </si>
  <si>
    <t>55.845654</t>
  </si>
  <si>
    <t>37.360168</t>
  </si>
  <si>
    <t>DONER GO</t>
  </si>
  <si>
    <t>Большая Серпуховская, 32 ст1</t>
  </si>
  <si>
    <t>7‒995‒899‒98‒78</t>
  </si>
  <si>
    <t>doner.go99@gmail.com</t>
  </si>
  <si>
    <t>https://instagram.com/doner.go</t>
  </si>
  <si>
    <t>55.725277</t>
  </si>
  <si>
    <t>37.625729</t>
  </si>
  <si>
    <t>Минская, 15 к1</t>
  </si>
  <si>
    <t>nvsoglasie@mail.ru</t>
  </si>
  <si>
    <t>Пн: c 10:00-13:00, Вт: c 10:00-13:00, Ср: c 10:00-13:00, Чт: c 10:00-13:00, Пт: c 10:00-13:00, Сб: выходной, Вс: выходной</t>
  </si>
  <si>
    <t>55.741384</t>
  </si>
  <si>
    <t>37.480792</t>
  </si>
  <si>
    <t>Находка, магазин-порт</t>
  </si>
  <si>
    <t>Новокузнецкая, 39</t>
  </si>
  <si>
    <t>8‒800‒700‒53‒25</t>
  </si>
  <si>
    <t>info@nahodkashop.ru</t>
  </si>
  <si>
    <t>http://nahodkashop.ru</t>
  </si>
  <si>
    <t>Общественное питание, Продукты питания</t>
  </si>
  <si>
    <t>Кулинарии, Рыба / Морепродукты</t>
  </si>
  <si>
    <t>https://facebook.com/nahodkashopru</t>
  </si>
  <si>
    <t>https://instagram.com/nahodkashop</t>
  </si>
  <si>
    <t>https://youtube.com/channel/UCgXyZfBN4AOV72BXDYlrGaA</t>
  </si>
  <si>
    <t>55.732265</t>
  </si>
  <si>
    <t>37.635512</t>
  </si>
  <si>
    <t>ВОСХОД, клуб спортивной гимнастики</t>
  </si>
  <si>
    <t>Люблино район</t>
  </si>
  <si>
    <t>Люблинская, 38</t>
  </si>
  <si>
    <t>7 (495) 227‒98‒88</t>
  </si>
  <si>
    <t>voshodgym@bk.ru</t>
  </si>
  <si>
    <t>http://www.voshodgym.ru</t>
  </si>
  <si>
    <t>Пн: c 15:00-20:30, Вт: c 10:00-12:00, Ср: c 15:00-20:30, Чт: c 15:00-20:30, Пт: c 10:00-12:00, Сб: c 10:00-15:00, Вс: выходной</t>
  </si>
  <si>
    <t>https://instagram.com/voshod_gym</t>
  </si>
  <si>
    <t>55.686628</t>
  </si>
  <si>
    <t>37.73644</t>
  </si>
  <si>
    <t>Copix</t>
  </si>
  <si>
    <t>Рязанский проспект, 48</t>
  </si>
  <si>
    <t>7‒925‒166‒80‒12</t>
  </si>
  <si>
    <t>info@copix.app</t>
  </si>
  <si>
    <t>http://copix.app</t>
  </si>
  <si>
    <t>Издательское дело / Полиграфия</t>
  </si>
  <si>
    <t>Копировальные услуги</t>
  </si>
  <si>
    <t>Пн: c 09:00-21:00, Вт: c 09:00-21:00, Ср: c 09:00-21:00, Чт: c 09:00-21:00, Пт: c 09:00-21:00, Сб: c 10:00-19:00, Вс: c 10:00-19:00</t>
  </si>
  <si>
    <t>viber://contact/?number=79251668012</t>
  </si>
  <si>
    <t>https://t.me/copixinfo</t>
  </si>
  <si>
    <t>https://instagram.com/copixinfo</t>
  </si>
  <si>
    <t>55.71622</t>
  </si>
  <si>
    <t>37.793373</t>
  </si>
  <si>
    <t>Fabric13, барбершоп</t>
  </si>
  <si>
    <t>Бескудниковский район</t>
  </si>
  <si>
    <t>Бескудниковский бульвар, 27 к4</t>
  </si>
  <si>
    <t>7‒926‒333‒99‒13</t>
  </si>
  <si>
    <t>info@fabric13.ru</t>
  </si>
  <si>
    <t>http://f13atmosphere.ru</t>
  </si>
  <si>
    <t>Барбершопы</t>
  </si>
  <si>
    <t>Ежедневно с 11:00 до 22:00</t>
  </si>
  <si>
    <t>Оплата картой, Наличный расчёт, Оплата через банк, Оплата эл. кошельком, Перевод с карты</t>
  </si>
  <si>
    <t>viber://contact/?number=79263339913</t>
  </si>
  <si>
    <t>https://instagram.com/fabric13atmosphere</t>
  </si>
  <si>
    <t>55.870088</t>
  </si>
  <si>
    <t>37.554398</t>
  </si>
  <si>
    <t>CHROMA.Moscow</t>
  </si>
  <si>
    <t>Садовая-Спасская, 19 к2</t>
  </si>
  <si>
    <t>7‒903‒000‒40‒41</t>
  </si>
  <si>
    <t>Парикмахерские</t>
  </si>
  <si>
    <t>https://instagram.com/chroma.moscow</t>
  </si>
  <si>
    <t>55.770012</t>
  </si>
  <si>
    <t>37.648394</t>
  </si>
  <si>
    <t>Lightroom, центр паровых коктейлей</t>
  </si>
  <si>
    <t>Ленинградское шоссе, 84</t>
  </si>
  <si>
    <t>7 (499) 344‒41‒01</t>
  </si>
  <si>
    <t>lrestateu@gmail.com</t>
  </si>
  <si>
    <t>http://lr-rechnoy.ru/</t>
  </si>
  <si>
    <t>Места отдыха / Развлекательные заведения</t>
  </si>
  <si>
    <t>Центры паровых коктейлей</t>
  </si>
  <si>
    <t>Пн: c 12:00-03:00, Вт: c 12:00-03:00, Ср: c 12:00-03:00, Чт: c 12:00-03:00, Пт: c 12:00-06:00, Сб: c 12:00-06:00, Вс: c 12:00-03:00</t>
  </si>
  <si>
    <t>https://instagram.com/lightroom_rechnoy</t>
  </si>
  <si>
    <t>https://vk.com/lightroom_rechnoy</t>
  </si>
  <si>
    <t>55.848563</t>
  </si>
  <si>
    <t>37.475718</t>
  </si>
  <si>
    <t>ProWay, автосервис</t>
  </si>
  <si>
    <t>Кировоградская, вл11а</t>
  </si>
  <si>
    <t>7 (495) 203‒00‒03</t>
  </si>
  <si>
    <t>prowayservice@yandex.ru</t>
  </si>
  <si>
    <t>http://prowayservice.ru</t>
  </si>
  <si>
    <t>Автосервис</t>
  </si>
  <si>
    <t>Авторемонт и техобслуживание (СТО), Аппаратная замена масла, Компьютерная диагностика автомобилей, Ремонт / обслуживание климатических систем автомобиля, Ремонт автоэлектрики, Ремонт выхлопных систем, Ремонт МКПП, Ремонт ходовой части автомобиля, Ремонт электронных систем управления автомобиля</t>
  </si>
  <si>
    <t>https://t.me/prowayservice</t>
  </si>
  <si>
    <t>https://instagram.com/prowayservice</t>
  </si>
  <si>
    <t>55.617331</t>
  </si>
  <si>
    <t>37.607515</t>
  </si>
  <si>
    <t>Барбарис, ресторан</t>
  </si>
  <si>
    <t>Чертаново Северное район</t>
  </si>
  <si>
    <t>микрорайон Северное Чертаново, 4</t>
  </si>
  <si>
    <t>7‒969‒133‒10‒10</t>
  </si>
  <si>
    <t>barbaris_chertanovo@mail.ru</t>
  </si>
  <si>
    <t>Банкетные залы, Бары, Доставка готовых блюд, Кафе, Рестораны</t>
  </si>
  <si>
    <t>Пн: c 11:00-02:00, Вт: c 11:00-02:00, Ср: c 11:00-02:00, Чт: c 11:00-02:00, Пт: c 11:00-03:00, Сб: c 11:00-03:00, Вс: c 11:00-03:00</t>
  </si>
  <si>
    <t>https://instagram.com/barbaris_chertanovo</t>
  </si>
  <si>
    <t>https://vk.com/barbarischertanovo</t>
  </si>
  <si>
    <t>55.640799</t>
  </si>
  <si>
    <t>37.593484</t>
  </si>
  <si>
    <t>Chill and Heal</t>
  </si>
  <si>
    <t>Даниловский район</t>
  </si>
  <si>
    <t>Холодильный переулок, 3 к1 ст4</t>
  </si>
  <si>
    <t>7‒991‒714‒83‒73</t>
  </si>
  <si>
    <t>chillandheal.studio@gmail.com</t>
  </si>
  <si>
    <t>Красота / Здоровье, Спортивные клубы / школы</t>
  </si>
  <si>
    <t>Услуги массажиста, Центры йоги</t>
  </si>
  <si>
    <t>Ежедневно с 09:00 до 22:00. по предварительной записи: пн-вс</t>
  </si>
  <si>
    <t>https://instagram.com/chillandheal.studio</t>
  </si>
  <si>
    <t>55.709071</t>
  </si>
  <si>
    <t>37.626407</t>
  </si>
  <si>
    <t>Тропарёво-Никулино район</t>
  </si>
  <si>
    <t>Коштоянца, 47 к1</t>
  </si>
  <si>
    <t>7 (495) 297‒10‒07, 7‒926‒503‒91‒60, 8‒800‒2222‒007</t>
  </si>
  <si>
    <t>info@iq007.ru, yu-za@iq007.ru</t>
  </si>
  <si>
    <t>Детские / подростковые клубы, Помощь в обучении, Центры раннего развития детей</t>
  </si>
  <si>
    <t>Пн: c 10:00-20:00, Вт: c 10:00-20:00, Ср: c 10:00-20:00, Чт: c 10:00-20:00, Пт: c 10:00-20:00, Сб: c 10:00-16:00, Вс: c 10:00-16:00</t>
  </si>
  <si>
    <t>https://instagram.com/iq007yugozapadnaya</t>
  </si>
  <si>
    <t>https://vk.com/club205298052</t>
  </si>
  <si>
    <t>55.673091</t>
  </si>
  <si>
    <t>37.478345</t>
  </si>
  <si>
    <t>GL Gold Master, мастерская по ремонту очков и ювелирных изделий</t>
  </si>
  <si>
    <t>Донской район</t>
  </si>
  <si>
    <t>Шаболовка, 31а</t>
  </si>
  <si>
    <t>7‒926‒604‒53‒33</t>
  </si>
  <si>
    <t>glgoldmaster@mail.ru</t>
  </si>
  <si>
    <t>http://gl-goldmaster.ru</t>
  </si>
  <si>
    <t>Ремонт очков</t>
  </si>
  <si>
    <t>Пн: c 10:00-18:00, Вт: c 10:00-18:00, Ср: c 10:00-18:00, Чт: c 10:00-18:00, Пт: c 10:00-18:00, Сб: выходной, Вс: выходной</t>
  </si>
  <si>
    <t>https://instagram.com/glgoldmaster</t>
  </si>
  <si>
    <t>55.720222</t>
  </si>
  <si>
    <t>37.612297</t>
  </si>
  <si>
    <t>МИЛТИ, сеть магазинов готовой еды</t>
  </si>
  <si>
    <t>Боровское шоссе, 27</t>
  </si>
  <si>
    <t>7 (495) 215‒13‒11</t>
  </si>
  <si>
    <t>info@mealty.ru</t>
  </si>
  <si>
    <t>http://mealty.ru</t>
  </si>
  <si>
    <t>Кулинарии</t>
  </si>
  <si>
    <t>https://facebook.com/mealty.ru</t>
  </si>
  <si>
    <t>https://instagram.com/mealty.ru</t>
  </si>
  <si>
    <t>https://vk.com/mealty</t>
  </si>
  <si>
    <t>55.644851</t>
  </si>
  <si>
    <t>37.36519</t>
  </si>
  <si>
    <t>Вилия, центр красоты и здоровья</t>
  </si>
  <si>
    <t>Академический район</t>
  </si>
  <si>
    <t>Профсоюзная, 20/9</t>
  </si>
  <si>
    <t>7 (499) 125‒41‒41</t>
  </si>
  <si>
    <t>viliyasalon@gmail.com</t>
  </si>
  <si>
    <t>http://viliyasalon.com</t>
  </si>
  <si>
    <t>Ногтевые студии, Парикмахерские, Услуги имидж-консультанта, Услуги косметолога, Услуги массажиста, Услуги по уходу за ресницами / бровями</t>
  </si>
  <si>
    <t>https://instagram.com/viliya.salon</t>
  </si>
  <si>
    <t>55.682317</t>
  </si>
  <si>
    <t>37.566974</t>
  </si>
  <si>
    <t>АндерСон, семейное кафе-кондитерская</t>
  </si>
  <si>
    <t>Черёмушки район</t>
  </si>
  <si>
    <t>Профсоюзная, 61а</t>
  </si>
  <si>
    <t>7 (495) 221‒93‒63</t>
  </si>
  <si>
    <t>info@cafe-anderson.ru</t>
  </si>
  <si>
    <t>55.65587</t>
  </si>
  <si>
    <t>37.542154</t>
  </si>
  <si>
    <t>Франклинс Бургер, сеть бургерных</t>
  </si>
  <si>
    <t>7 (499) 150‒70‒80, 7‒910‒451‒26‒69</t>
  </si>
  <si>
    <t>info@franklins.ru, info@franklinsburger.ru</t>
  </si>
  <si>
    <t>http://franklins.ru</t>
  </si>
  <si>
    <t>Пн: c 10:00-22:00, Вт: c 10:00-22:00, Ср: c 10:00-22:00, Чт: c 10:00-22:00, Пт: c 10:00-23:00, Сб: c 10:00-23:00, Вс: c 10:00-22:00</t>
  </si>
  <si>
    <t>https://instagram.com/franklinsburger</t>
  </si>
  <si>
    <t>https://vk.com/franklinsburgerrussia</t>
  </si>
  <si>
    <t>55.656143</t>
  </si>
  <si>
    <t>37.541952</t>
  </si>
  <si>
    <t>AWATERA, бюро переводов</t>
  </si>
  <si>
    <t>Декабристов, 38</t>
  </si>
  <si>
    <t>7 (495) 212‒09‒89</t>
  </si>
  <si>
    <t>info@awatera.com</t>
  </si>
  <si>
    <t>http://www.awatera.com</t>
  </si>
  <si>
    <t>Перевод с иностранных языков</t>
  </si>
  <si>
    <t>Пн: c 09:00-18:00, Вт: c 09:00-18:00, Ср: c 09:00-18:00, Чт: c 09:00-18:00, Пт: c 09:00-18:00, Сб: выходной, Вс: выходной</t>
  </si>
  <si>
    <t>55.85925</t>
  </si>
  <si>
    <t>37.616639</t>
  </si>
  <si>
    <t>Галерея косметики, сеть салонов красоты</t>
  </si>
  <si>
    <t>Оболенский переулок, 9 к1</t>
  </si>
  <si>
    <t>7 (495) 150‒79‒79, 8‒800‒500‒79‒79</t>
  </si>
  <si>
    <t>proficosmetics@mail.ru</t>
  </si>
  <si>
    <t>http://www.proficosmetics.ru</t>
  </si>
  <si>
    <t>Ногтевые студии, Парикмахерские, Услуги косметолога</t>
  </si>
  <si>
    <t>https://facebook.com/206281436190437</t>
  </si>
  <si>
    <t>https://instagram.com/galereya_kosmetiki</t>
  </si>
  <si>
    <t>https://vk.com/proficosmeticsru</t>
  </si>
  <si>
    <t>https://youtube.com/channel/UCh7zCj2HpHB-50V8IF0mdVQ</t>
  </si>
  <si>
    <t>55.730604</t>
  </si>
  <si>
    <t>37.57923</t>
  </si>
  <si>
    <t>Грех, кондитерская</t>
  </si>
  <si>
    <t>Хорошёво-Мнёвники район</t>
  </si>
  <si>
    <t>Карамышевская набережная, 36</t>
  </si>
  <si>
    <t>7‒916‒087‒50‒55</t>
  </si>
  <si>
    <t>kgreh@bk.ru</t>
  </si>
  <si>
    <t>Напитки, Общественное питание, Продукты питания</t>
  </si>
  <si>
    <t>Доставка готовых блюд, Кафе-кондитерские / Кофейни, Кондитерские изделия, Пекарни, Чай / Кофе</t>
  </si>
  <si>
    <t>Ежедневно с 08:00 до 20:00</t>
  </si>
  <si>
    <t>+79857000289, 79857000289</t>
  </si>
  <si>
    <t>https://instagram.com/greh_bake_store, https://instagram.com/greh.bake.store</t>
  </si>
  <si>
    <t>55.769073</t>
  </si>
  <si>
    <t>37.471326</t>
  </si>
  <si>
    <t>MyGym, детский гимнастический клуб</t>
  </si>
  <si>
    <t>Ленинский проспект, 109</t>
  </si>
  <si>
    <t>7‒967‒250‒17‒33, 7‒968‒723‒03‒66</t>
  </si>
  <si>
    <t>mygymmoscow@gmail.com</t>
  </si>
  <si>
    <t>http://mygymmoscow.ru</t>
  </si>
  <si>
    <t>+79687230366, 79687230366</t>
  </si>
  <si>
    <t>https://instagram.com/mygymmoscow</t>
  </si>
  <si>
    <t>https://vk.com/mygymmoscow</t>
  </si>
  <si>
    <t>55.663235</t>
  </si>
  <si>
    <t>37.510468</t>
  </si>
  <si>
    <t>ВкусВилл, сеть супермаркетов здорового питания</t>
  </si>
  <si>
    <t>Боровское шоссе, 2 к5</t>
  </si>
  <si>
    <t>7 (495) 663‒86‒02, 7‒926‒942‒08‒64, 8‒800‒550‒86‒02</t>
  </si>
  <si>
    <t>info@izbenka.msk.ru</t>
  </si>
  <si>
    <t>Общественное питание, Спецмагазины, Торговые комплексы</t>
  </si>
  <si>
    <t>Доставка продуктов / хозтоваров, Кулинарии, Супермаркеты</t>
  </si>
  <si>
    <t>https://facebook.com/vkusvill.ru</t>
  </si>
  <si>
    <t>https://instagram.com/vkusvill_ru</t>
  </si>
  <si>
    <t>https://vk.com/vkusvill_ru</t>
  </si>
  <si>
    <t>https://youtube.com/channel/UC8f84TEqxTcS6LGv9Lbi8uw</t>
  </si>
  <si>
    <t>https://twitter.com/we_are_vkusvill</t>
  </si>
  <si>
    <t>55.661547</t>
  </si>
  <si>
    <t>37.420072</t>
  </si>
  <si>
    <t>Честная рыба, сифудбар</t>
  </si>
  <si>
    <t>Сосенское поселение</t>
  </si>
  <si>
    <t>Скандинавский бульвар, 5 к2</t>
  </si>
  <si>
    <t>7 (495) 777‒90‒02</t>
  </si>
  <si>
    <t>zakaz@chestnayariba.ru</t>
  </si>
  <si>
    <t>http://chestnayariba.ru</t>
  </si>
  <si>
    <t>Доставка готовых блюд, Кейтеринг, Рестораны, Рыба / Морепродукты, Суши-бары / рестораны</t>
  </si>
  <si>
    <t>https://instagram.com/chestnayariba</t>
  </si>
  <si>
    <t>55.565192</t>
  </si>
  <si>
    <t>37.500287</t>
  </si>
  <si>
    <t>KDL, сеть клинико-диагностических лабораторий</t>
  </si>
  <si>
    <t>Аэропорт район</t>
  </si>
  <si>
    <t>Ленинградский проспект, 62</t>
  </si>
  <si>
    <t>7 (495) 640‒06‒40, 8‒800‒700‒60‒40</t>
  </si>
  <si>
    <t>info@moscow.kdl-test.ru</t>
  </si>
  <si>
    <t>Пн: c 07:30-14:30, Вт: c 07:30-14:30, Ср: c 07:30-14:30, Чт: c 07:30-14:30, Пт: c 07:30-14:30, Сб: c 07:30-13:30, Вс: выходной</t>
  </si>
  <si>
    <t>https://facebook.com/kdllaboratory</t>
  </si>
  <si>
    <t>https://instagram.com/kdl.ru</t>
  </si>
  <si>
    <t>https://vk.com/kdllab</t>
  </si>
  <si>
    <t>55.800885</t>
  </si>
  <si>
    <t>37.533841</t>
  </si>
  <si>
    <t>НЕОФАРМ, сеть аптек</t>
  </si>
  <si>
    <t>Дорогомилово район</t>
  </si>
  <si>
    <t>Кутузовский проспект, 41</t>
  </si>
  <si>
    <t>7 (495) 585‒55‒15</t>
  </si>
  <si>
    <t>office@neo-pharm.ru</t>
  </si>
  <si>
    <t>http://neopharm.ru</t>
  </si>
  <si>
    <t>Медицинские товары</t>
  </si>
  <si>
    <t>Аптеки</t>
  </si>
  <si>
    <t>https://facebook.com/aptekaneopharm</t>
  </si>
  <si>
    <t>https://instagram.com/aptekaneopharm</t>
  </si>
  <si>
    <t>https://vk.com/aptekaneopharm</t>
  </si>
  <si>
    <t>55.738692</t>
  </si>
  <si>
    <t>37.530951</t>
  </si>
  <si>
    <t>Динамо, спортивный клуб</t>
  </si>
  <si>
    <t>Кусковская, 20а</t>
  </si>
  <si>
    <t>7‒925‒730‒05‒27</t>
  </si>
  <si>
    <t>tkd-sk@mail.ru</t>
  </si>
  <si>
    <t>http://tkd1.ru</t>
  </si>
  <si>
    <t>Пн: c 15:00-21:00, Вт: c 15:00-21:00, Ср: c 15:00-21:00, Чт: c 15:00-21:00, Пт: c 15:00-21:00, Сб: c 15:00-21:00, Вс: выходной</t>
  </si>
  <si>
    <t>+79257300527, 79257300527</t>
  </si>
  <si>
    <t>https://instagram.com/taekwondo_dynamo</t>
  </si>
  <si>
    <t>55.741117</t>
  </si>
  <si>
    <t>37.785394</t>
  </si>
  <si>
    <t>СБЕР ЕАПТЕКА, сеть аптечных пунктов</t>
  </si>
  <si>
    <t>Мичуринский проспект, Олимпийская деревня, 4 к1</t>
  </si>
  <si>
    <t>7 (495) 730‒53‒00</t>
  </si>
  <si>
    <t>info@eapteka.ru</t>
  </si>
  <si>
    <t>Ветеринария, Красота / Здоровье, Медицинские товары</t>
  </si>
  <si>
    <t>Аптеки, Ветеринарные аптеки, Доставка лекарств, Косметика / Парфюмерия, Медицинские приборы, Ортопедические товары</t>
  </si>
  <si>
    <t>https://facebook.com/sbereapteka</t>
  </si>
  <si>
    <t>https://instagram.com/sbereapteka_ru</t>
  </si>
  <si>
    <t>https://vk.com/sber.health</t>
  </si>
  <si>
    <t>55.676821</t>
  </si>
  <si>
    <t>37.469839</t>
  </si>
  <si>
    <t>Букет Букетыч, магазин цветов</t>
  </si>
  <si>
    <t>Хорошёвская 3-я, вл7 к6</t>
  </si>
  <si>
    <t>7 (499) 688‒75‒37</t>
  </si>
  <si>
    <t>7‒903‒263‒22‒00, 7‒906‒703‒22‒99</t>
  </si>
  <si>
    <t>floristic111@gmail.com</t>
  </si>
  <si>
    <t>http://bbuketich.ru</t>
  </si>
  <si>
    <t>Доставка цветов, Сувенирные композиции, Товары для праздничного оформления / организации праздников, Цветы</t>
  </si>
  <si>
    <t>+79032632200, +79067032299, 79032632200, 79067032299</t>
  </si>
  <si>
    <t>https://instagram.com/buket_buketich</t>
  </si>
  <si>
    <t>55.785323</t>
  </si>
  <si>
    <t>37.493712</t>
  </si>
  <si>
    <t>BRITVA, сеть барбершопов</t>
  </si>
  <si>
    <t>Ясенево район</t>
  </si>
  <si>
    <t>Новоясеневский проспект, 32 к1</t>
  </si>
  <si>
    <t>7 (499) 450‒57‒44</t>
  </si>
  <si>
    <t>britvabarber@yandex.ru</t>
  </si>
  <si>
    <t>http://n211528.yclients.com, http://yasenevo.britvabarber.ru</t>
  </si>
  <si>
    <t>Ежедневно с 10:00 до 22:00. до последнего клиента: пн-вс</t>
  </si>
  <si>
    <t>https://facebook.com/britvabarber</t>
  </si>
  <si>
    <t>https://vk.com/britvabarber</t>
  </si>
  <si>
    <t>https://youtube.com/channel/UCjcIl_G6rVroq98ft8lOVJQ</t>
  </si>
  <si>
    <t>55.604044</t>
  </si>
  <si>
    <t>37.539744</t>
  </si>
  <si>
    <t>MDMprint, сеть типографий и копировальных центров</t>
  </si>
  <si>
    <t>улица Бутырский Вал, 5</t>
  </si>
  <si>
    <t>7 (495) 256‒10‒00</t>
  </si>
  <si>
    <t>450@mdmprint.ru, zakaz@mdmprint.ru</t>
  </si>
  <si>
    <t>http://mdmprint.ru</t>
  </si>
  <si>
    <t>Издательское дело / Полиграфия, Рекламные услуги</t>
  </si>
  <si>
    <t>Дизайн рекламы, Копировальные услуги, Оперативная полиграфия, Полиграфические услуги, Послепечатная обработка</t>
  </si>
  <si>
    <t>https://t.me/mdmprint_bot</t>
  </si>
  <si>
    <t>https://facebook.com/print2me</t>
  </si>
  <si>
    <t>https://instagram.com/mdmprint.ru</t>
  </si>
  <si>
    <t>https://vk.com/print2me</t>
  </si>
  <si>
    <t>https://youtube.com/user/print2me</t>
  </si>
  <si>
    <t>https://twitter.com/mdmprint</t>
  </si>
  <si>
    <t>55.778365</t>
  </si>
  <si>
    <t>37.584762</t>
  </si>
  <si>
    <t>Пятёрочка, сеть супермаркетов</t>
  </si>
  <si>
    <t>Можайский район</t>
  </si>
  <si>
    <t>Петра Алексеева, 12 ст23</t>
  </si>
  <si>
    <t>7 (499) 455‒19‒35, 8‒800‒555‒55‒05, 8‒800‒770‒04‒00</t>
  </si>
  <si>
    <t>info@x5.ru</t>
  </si>
  <si>
    <t>http://5ka.ru</t>
  </si>
  <si>
    <t>Спецмагазины, Торговые комплексы</t>
  </si>
  <si>
    <t>Доставка продуктов / хозтоваров, Супермаркеты</t>
  </si>
  <si>
    <t>https://facebook.com/pyaterochka</t>
  </si>
  <si>
    <t>https://instagram.com/pyaterochka_turbo</t>
  </si>
  <si>
    <t>https://vk.com/club19098821</t>
  </si>
  <si>
    <t>https://ok.ru/group/52345843351624</t>
  </si>
  <si>
    <t>55.7182</t>
  </si>
  <si>
    <t>37.42825</t>
  </si>
  <si>
    <t>PhoBo, сеть кафе вьетнамской кухни</t>
  </si>
  <si>
    <t>Нагатинский Затон район</t>
  </si>
  <si>
    <t>проспект Андропова, 1</t>
  </si>
  <si>
    <t>info@vietcafe.ru</t>
  </si>
  <si>
    <t>https://facebook.com/phobocafe</t>
  </si>
  <si>
    <t>https://instagram.com/phobocafe</t>
  </si>
  <si>
    <t>55.693599</t>
  </si>
  <si>
    <t>37.67616</t>
  </si>
  <si>
    <t>Боровское шоссе, 51</t>
  </si>
  <si>
    <t>251@kopirka.ru</t>
  </si>
  <si>
    <t>http://kopirka.ru/offices/novoperedelkino/</t>
  </si>
  <si>
    <t>55.636829</t>
  </si>
  <si>
    <t>37.35195</t>
  </si>
  <si>
    <t>Жилищник Района Замоскворечье, Мусорная площадка</t>
  </si>
  <si>
    <t>7 (495) 951‒76‒53, 7 (499) 390‒21‒30</t>
  </si>
  <si>
    <t>gbu-zmsk@mail.ru</t>
  </si>
  <si>
    <t>http://gbu-zamoskvoreche.ru</t>
  </si>
  <si>
    <t>55.733672</t>
  </si>
  <si>
    <t>37.639976</t>
  </si>
  <si>
    <t>K.Center, магазин</t>
  </si>
  <si>
    <t>Сокольническая площадь, 9а</t>
  </si>
  <si>
    <t>7 (499) 226‒01‒08</t>
  </si>
  <si>
    <t>zakaz@kalyancenter.pro</t>
  </si>
  <si>
    <t>http://kalyancenter.com</t>
  </si>
  <si>
    <t>Табачные изделия / Товары для курения, Электронные сигареты / кальяны</t>
  </si>
  <si>
    <t>+74959085460, 74959085460</t>
  </si>
  <si>
    <t>https://t.me/kalyancenter_shop</t>
  </si>
  <si>
    <t>55.790007</t>
  </si>
  <si>
    <t>37.680063</t>
  </si>
  <si>
    <t>praktika.plus, интернет-магазин ревизионных люков</t>
  </si>
  <si>
    <t>Орехово-Борисово Южное район</t>
  </si>
  <si>
    <t>Генерала Белова, 43 к2</t>
  </si>
  <si>
    <t>7 (495) 109‒44‒26, 8‒800‒600‒44‒26</t>
  </si>
  <si>
    <t>market@praktika.plus</t>
  </si>
  <si>
    <t>http://praktika.plus</t>
  </si>
  <si>
    <t>Отделочные материалы, Сантехническое оборудование</t>
  </si>
  <si>
    <t>Керамическая плитка / Кафель, Системы отопления / водоснабжения / канализации</t>
  </si>
  <si>
    <t>+79162545906, 79162545906</t>
  </si>
  <si>
    <t>55.607297</t>
  </si>
  <si>
    <t>37.724591</t>
  </si>
  <si>
    <t>Алкомед, наркологическая клиника</t>
  </si>
  <si>
    <t>Сибирский проезд, 2 к27</t>
  </si>
  <si>
    <t>7 (495) 150‒12‒78</t>
  </si>
  <si>
    <t>advert@alcomed.ru</t>
  </si>
  <si>
    <t>http://alcomed.ru</t>
  </si>
  <si>
    <t>Медицинские анализы, Медицинское лечение зависимостей, Психологическая помощь в избавлении от зависимостей, Услуги психиатра, Услуги психотерапевта</t>
  </si>
  <si>
    <t>+79256644781, 79256644781</t>
  </si>
  <si>
    <t>https://instagram.com/alcomed</t>
  </si>
  <si>
    <t>https://vk.com/alcomed</t>
  </si>
  <si>
    <t>55.7299</t>
  </si>
  <si>
    <t>37.682879</t>
  </si>
  <si>
    <t>МосТабак, магазин</t>
  </si>
  <si>
    <t>Багратионовский проезд, 7 к20в</t>
  </si>
  <si>
    <t>franchising@mostabak.su</t>
  </si>
  <si>
    <t>Ежедневно с 08:00 до 23:00</t>
  </si>
  <si>
    <t>55.743555</t>
  </si>
  <si>
    <t>37.505409</t>
  </si>
  <si>
    <t>Джага-Джага, сеть магазинов интимных товаров</t>
  </si>
  <si>
    <t>Каширское шоссе, 7 к1</t>
  </si>
  <si>
    <t>7 (495) 797‒72‒96, 7‒903‒746‒80‒53</t>
  </si>
  <si>
    <t>info@djero.ru</t>
  </si>
  <si>
    <t>http://djero.ru</t>
  </si>
  <si>
    <t>https://facebook.com/djero.ru</t>
  </si>
  <si>
    <t>https://vk.com/httpdjeroru</t>
  </si>
  <si>
    <t>https://youtube.com/channel/UCtLW7j1FmojJFAy4_NmooBA/videos</t>
  </si>
  <si>
    <t>55.669573</t>
  </si>
  <si>
    <t>37.628894</t>
  </si>
  <si>
    <t>253@kopirka.ru</t>
  </si>
  <si>
    <t>http://kopirka.ru/offices/ryazanskiy-prospekt/</t>
  </si>
  <si>
    <t>TAIBOV FIGHT CLUB, клуб единоборств</t>
  </si>
  <si>
    <t>Фрунзенская 3-я, 7</t>
  </si>
  <si>
    <t>7‒923‒577‒57‒75</t>
  </si>
  <si>
    <t>nasib.taibov@mail.ru</t>
  </si>
  <si>
    <t>79235775775, viber://contact/?number=79235775775</t>
  </si>
  <si>
    <t>https://t.me/Nasib_Abduragimovih</t>
  </si>
  <si>
    <t>https://facebook.com/ACADEMY-WRESTLING-TAIBOVA-NA-1963446017035109</t>
  </si>
  <si>
    <t>https://instagram.com/nasib.taibov</t>
  </si>
  <si>
    <t>https://vk.com/taibov_fight_club</t>
  </si>
  <si>
    <t>https://youtube.com/channel/UCwlQIdZy807yWn2aSSsvCwQ</t>
  </si>
  <si>
    <t>55.720449</t>
  </si>
  <si>
    <t>37.577668</t>
  </si>
  <si>
    <t>Fenixwakeschool</t>
  </si>
  <si>
    <t>Карамышевская набережная, 13 к2 ст1</t>
  </si>
  <si>
    <t>7‒903‒176‒27‒08, 7‒903‒784‒37‒50, 7‒967‒121‒75‒47</t>
  </si>
  <si>
    <t>7‒903‒784‒37‒50, 7‒967‒121‒75‒47</t>
  </si>
  <si>
    <t>fenixwakeschool@gmail.com</t>
  </si>
  <si>
    <t>Спортивные школы</t>
  </si>
  <si>
    <t>Ежедневно с 06:00 до 22:00</t>
  </si>
  <si>
    <t>55.772107</t>
  </si>
  <si>
    <t>37.461559</t>
  </si>
  <si>
    <t>Крошка Картошка, сеть ресторанов быстрого питания</t>
  </si>
  <si>
    <t>Зюзино район</t>
  </si>
  <si>
    <t>Азовская, 24 к3</t>
  </si>
  <si>
    <t>7 (495) 995‒21‒34</t>
  </si>
  <si>
    <t>kroshka@kartoshka.com</t>
  </si>
  <si>
    <t>http://www.kartoshka.com</t>
  </si>
  <si>
    <t>https://facebook.com/kartoshka.moscow</t>
  </si>
  <si>
    <t>https://instagram.com/kroshka_kartoshka_rus</t>
  </si>
  <si>
    <t>https://vk.com/kartoshka.moscow</t>
  </si>
  <si>
    <t>https://ok.ru/group/kartoshka.moscow</t>
  </si>
  <si>
    <t>55.647566</t>
  </si>
  <si>
    <t>37.594817</t>
  </si>
  <si>
    <t>Киевская, 2</t>
  </si>
  <si>
    <t>250@kopirka.ru</t>
  </si>
  <si>
    <t>http://kopirka.ru/offices/kievskaya-2/</t>
  </si>
  <si>
    <t>55.742866</t>
  </si>
  <si>
    <t>37.56175</t>
  </si>
  <si>
    <t>Сударь, сеть магазинов мужской одежды</t>
  </si>
  <si>
    <t>Воскресенское поселение</t>
  </si>
  <si>
    <t>Чечёрский проезд, 51</t>
  </si>
  <si>
    <t>7 (495) 640‒39‒52, 7 (495) 707‒00‒00</t>
  </si>
  <si>
    <t>klient@sudar.su</t>
  </si>
  <si>
    <t>http://www.sudar.su</t>
  </si>
  <si>
    <t>Бытовые услуги, Одежда / Аксессуары</t>
  </si>
  <si>
    <t>Верхняя одежда, Головные / шейные уборы, Джинсовая одежда, Мужская одежда, Химчистки одежды / текстиля</t>
  </si>
  <si>
    <t>https://facebook.com/shopsudar</t>
  </si>
  <si>
    <t>https://instagram.com/sudar_moscow</t>
  </si>
  <si>
    <t>https://vk.com/sudarsu</t>
  </si>
  <si>
    <t>55.524038</t>
  </si>
  <si>
    <t>37.517909</t>
  </si>
  <si>
    <t>Городская Клиническая Больница №4 ДЗМ</t>
  </si>
  <si>
    <t>улица Павловская, 25 к20</t>
  </si>
  <si>
    <t>7 (495) 952‒67‒73, 7 (495) 952‒67‒93, 7 (495) 954‒02‒01, 7 (495) 955‒65‒72, 7 (499) 397‒00‒57</t>
  </si>
  <si>
    <t>pmu@gkb4.ru</t>
  </si>
  <si>
    <t>http://gkb4.ru</t>
  </si>
  <si>
    <t>Медицинские учреждения</t>
  </si>
  <si>
    <t>Травмпункты</t>
  </si>
  <si>
    <t>55.713197</t>
  </si>
  <si>
    <t>37.628569</t>
  </si>
  <si>
    <t>Даблби, сеть кофеен</t>
  </si>
  <si>
    <t>Раменки район</t>
  </si>
  <si>
    <t>Мичуринский проспект, 7 к1</t>
  </si>
  <si>
    <t>8‒800‒350‒24‒64</t>
  </si>
  <si>
    <t>http://double-b.ru</t>
  </si>
  <si>
    <t>Кондитерские изделия, Точки безалкогольных напитков</t>
  </si>
  <si>
    <t>Пн: c 08:00-22:00, Вт: c 08:00-22:00, Ср: c 08:00-22:00, Чт: c 08:00-22:00, Пт: c 08:00-22:00, Сб: c 10:00-22:00, Вс: c 10:00-22:00</t>
  </si>
  <si>
    <t>https://facebook.com/DoubleBCoffeeTea</t>
  </si>
  <si>
    <t>https://instagram.com/doublebcoffeetea</t>
  </si>
  <si>
    <t>55.701417</t>
  </si>
  <si>
    <t>37.511288</t>
  </si>
  <si>
    <t>Наш Лофт, компания</t>
  </si>
  <si>
    <t>Бережковская Набережная, 20 ст45</t>
  </si>
  <si>
    <t>7 (495) 111‒20‒20, 7‒925‒473‒83‒73</t>
  </si>
  <si>
    <t>nashloft1@gmail.com</t>
  </si>
  <si>
    <t>http://www.nashloft.com</t>
  </si>
  <si>
    <t>Недвижимость</t>
  </si>
  <si>
    <t>Аренда лофтов</t>
  </si>
  <si>
    <t>Ежедневно с 00:00 до 24:00. по предварительной записи: пн-вс</t>
  </si>
  <si>
    <t>55.735983</t>
  </si>
  <si>
    <t>37.556159</t>
  </si>
  <si>
    <t>Теремок, сеть ресторанов</t>
  </si>
  <si>
    <t>Останкинский район</t>
  </si>
  <si>
    <t>проспект Мира, 95</t>
  </si>
  <si>
    <t>7 (495) 956‒27‒30</t>
  </si>
  <si>
    <t>office@teremok.ru, teremok.press@gmail.com</t>
  </si>
  <si>
    <t>http://teremok.ru</t>
  </si>
  <si>
    <t>https://t.me/teremok_ru</t>
  </si>
  <si>
    <t>https://facebook.com/teremok</t>
  </si>
  <si>
    <t>https://instagram.com/teremok_ru</t>
  </si>
  <si>
    <t>https://vk.com/teremok</t>
  </si>
  <si>
    <t>https://twitter.com/teremok_ru</t>
  </si>
  <si>
    <t>55.807811</t>
  </si>
  <si>
    <t>37.635672</t>
  </si>
  <si>
    <t>МакКафе, сеть кофеен</t>
  </si>
  <si>
    <t>Останкинская 1-я, 55</t>
  </si>
  <si>
    <t>7 (499) 760‒26‒24</t>
  </si>
  <si>
    <t>info@ru.mcd.com</t>
  </si>
  <si>
    <t>http://mcdonalds.ru</t>
  </si>
  <si>
    <t>https://facebook.com/McCafeRussia</t>
  </si>
  <si>
    <t>https://instagram.com/mccafe_russia</t>
  </si>
  <si>
    <t>https://vk.com/mccafe_russia</t>
  </si>
  <si>
    <t>https://youtube.com/McDonaldsRussia</t>
  </si>
  <si>
    <t>55.824184</t>
  </si>
  <si>
    <t>37.635182</t>
  </si>
  <si>
    <t>ILOVE, жилой комплекс</t>
  </si>
  <si>
    <t>Годовикова, к2</t>
  </si>
  <si>
    <t>7 (495) 320‒18‒84</t>
  </si>
  <si>
    <t>reception@kortros.ru</t>
  </si>
  <si>
    <t>http://i-love.ru</t>
  </si>
  <si>
    <t>Новостройки</t>
  </si>
  <si>
    <t>https://instagram.com/ilove.kortros</t>
  </si>
  <si>
    <t>https://vk.com/zhkilove</t>
  </si>
  <si>
    <t>55.809976</t>
  </si>
  <si>
    <t>37.626819</t>
  </si>
  <si>
    <t>Ренессанс страхование</t>
  </si>
  <si>
    <t>Дербеневская Набережная, 11а</t>
  </si>
  <si>
    <t>7 (495) 783‒32‒75, 8‒800‒333‒88‒00</t>
  </si>
  <si>
    <t>info@renins.com</t>
  </si>
  <si>
    <t>http://renins.ru</t>
  </si>
  <si>
    <t>Пн: c 09:30-18:30, Вт: c 09:30-18:30, Ср: c 09:30-18:30, Чт: c 09:30-18:30, Пт: c 09:30-17:15, Сб: выходной, Вс: выходной</t>
  </si>
  <si>
    <t>https://facebook.com/renaissance.insurance</t>
  </si>
  <si>
    <t>https://instagram.com/renins</t>
  </si>
  <si>
    <t>https://vk.com/renins</t>
  </si>
  <si>
    <t>55.721318</t>
  </si>
  <si>
    <t>37.653901</t>
  </si>
  <si>
    <t>OldBoy Barbershop</t>
  </si>
  <si>
    <t>Чертаново Южное район</t>
  </si>
  <si>
    <t>Варшавское шоссе, 160</t>
  </si>
  <si>
    <t>7‒925‒124‒40‒99</t>
  </si>
  <si>
    <t>info@oldboybarbershop.com</t>
  </si>
  <si>
    <t>http://oldboybarbershop.com</t>
  </si>
  <si>
    <t>+79251244099, 79251244099</t>
  </si>
  <si>
    <t>https://instagram.com/oldboy_annino</t>
  </si>
  <si>
    <t>55.582886</t>
  </si>
  <si>
    <t>37.595755</t>
  </si>
  <si>
    <t>ЛМК-Москва, пункт приема металла</t>
  </si>
  <si>
    <t>Нижегородский район</t>
  </si>
  <si>
    <t>Автомобильный проезд, 10 ст23</t>
  </si>
  <si>
    <t>7 (499) 938‒41‒56</t>
  </si>
  <si>
    <t>lmk.moscow@yandex.ru</t>
  </si>
  <si>
    <t>http://lmk-moscow.ru</t>
  </si>
  <si>
    <t>+79254333556, 79254333556</t>
  </si>
  <si>
    <t>79254333556, viber://contact/?number=79254333556</t>
  </si>
  <si>
    <t>https://t.me/lmk_moscow</t>
  </si>
  <si>
    <t>https://facebook.com/LMKmsk</t>
  </si>
  <si>
    <t>https://vk.com/lmk_msk</t>
  </si>
  <si>
    <t>https://twitter.com/lmkmoscow</t>
  </si>
  <si>
    <t>55.725244</t>
  </si>
  <si>
    <t>37.705158</t>
  </si>
  <si>
    <t>AliExpress Бизнес, сервис подключения продавцов</t>
  </si>
  <si>
    <t>russian.seller@aliexpress.com</t>
  </si>
  <si>
    <t>http://business.aliexpress.ru</t>
  </si>
  <si>
    <t>Интернет</t>
  </si>
  <si>
    <t>Информационные сервисы</t>
  </si>
  <si>
    <t>https://vk.com/aliexpressforsellers</t>
  </si>
  <si>
    <t>Якорь, доходный дом</t>
  </si>
  <si>
    <t>Потаповский переулок, 5 ст1</t>
  </si>
  <si>
    <t>7‒991‒126‒85‒55</t>
  </si>
  <si>
    <t>dohodnyidom.yakor@yandex.ru</t>
  </si>
  <si>
    <t>http://dohodnyj-dom-jakor.clients.site/</t>
  </si>
  <si>
    <t>Туризм / Отдых</t>
  </si>
  <si>
    <t>Гостиницы</t>
  </si>
  <si>
    <t>+79776508001, +79911268555, 79776508001, 79911268555</t>
  </si>
  <si>
    <t>https://facebook.com/%D0%9E%D1%82%D0%B5%D0%BB%D1%8C-%D0%AF%D0%BA%D0%BE%D1%80%D1%8C-%D0%94%D0%BE%D1%85%D0%BE%D0%B4%D0%BD%D1%8B%D0%B9-%D0%94%D0%BE%D0%BC-137497675170575</t>
  </si>
  <si>
    <t>https://instagram.com/dom_yakor</t>
  </si>
  <si>
    <t>https://vk.com/dom_yakor</t>
  </si>
  <si>
    <t>https://youtube.com/channel/UCwBBOe-6LXXPkQrACydPDyQ</t>
  </si>
  <si>
    <t>55.761427</t>
  </si>
  <si>
    <t>37.64135</t>
  </si>
  <si>
    <t>Додо Пицца, сеть пиццерий</t>
  </si>
  <si>
    <t>Крылатское район</t>
  </si>
  <si>
    <t>Осенний бульвар, 12</t>
  </si>
  <si>
    <t>8‒800‒302‒00‒60, 8‒800‒333‒00‒60</t>
  </si>
  <si>
    <t>feedback@dodopizza.com</t>
  </si>
  <si>
    <t>Доставка готовых блюд, Пиццерии</t>
  </si>
  <si>
    <t>Оплата картой, Наличный расчёт, Оплата эл. кошельком</t>
  </si>
  <si>
    <t>https://facebook.com/dodopizza</t>
  </si>
  <si>
    <t>https://instagram.com/dodopizza</t>
  </si>
  <si>
    <t>https://vk.com/dodomsk</t>
  </si>
  <si>
    <t>https://youtube.com/c/DodoPizzaRussia</t>
  </si>
  <si>
    <t>55.759244</t>
  </si>
  <si>
    <t>37.408828</t>
  </si>
  <si>
    <t>АТМОквест, агентство по организации праздников и квестов</t>
  </si>
  <si>
    <t>Ольховский переулок, 6</t>
  </si>
  <si>
    <t>7‒916‒010‒66‒36</t>
  </si>
  <si>
    <t>mail@aquest.ru</t>
  </si>
  <si>
    <t>http://aquest.ru, http://aquest.ru/quests/upsidedown</t>
  </si>
  <si>
    <t>Услуги по организации праздников / досуга</t>
  </si>
  <si>
    <t>Организация и проведение квестов</t>
  </si>
  <si>
    <t>viber://contact/?number=79160106636</t>
  </si>
  <si>
    <t>https://t.me/atmo_quest, https://t.me/mistresssvetlana</t>
  </si>
  <si>
    <t>https://facebook.com/ATMOquest</t>
  </si>
  <si>
    <t>https://instagram.com/atmo_quest</t>
  </si>
  <si>
    <t>https://vk.com/atmo_quest</t>
  </si>
  <si>
    <t>55.774355</t>
  </si>
  <si>
    <t>37.66251</t>
  </si>
  <si>
    <t>Мото Кофе</t>
  </si>
  <si>
    <t>Щукино район</t>
  </si>
  <si>
    <t>Народного Ополчения, 41</t>
  </si>
  <si>
    <t>7‒906‒735‒95‒94</t>
  </si>
  <si>
    <t>moto_coffee@mail.ru</t>
  </si>
  <si>
    <t>https://instagram.com/moto_coffee.msk</t>
  </si>
  <si>
    <t>https://vk.com/motocoffee</t>
  </si>
  <si>
    <t>55.791371</t>
  </si>
  <si>
    <t>37.489252</t>
  </si>
  <si>
    <t>Ренессанс Cтрахование, компания</t>
  </si>
  <si>
    <t>Пресненский район</t>
  </si>
  <si>
    <t>переулок Капранова, 3</t>
  </si>
  <si>
    <t>8‒800‒333‒88‒00</t>
  </si>
  <si>
    <t>info@renins.com, info@renins.ru, renins@renins.com</t>
  </si>
  <si>
    <t>http://renins.ru, http://www.renins.com</t>
  </si>
  <si>
    <t>Пн: c 09:00-18:00, Вт: c 09:00-18:00, Ср: c 09:00-18:00, Чт: c 09:00-18:00, Пт: c 09:00-17:00, Сб: выходной, Вс: выходной</t>
  </si>
  <si>
    <t>https://youtube.com/user/reninsvideo</t>
  </si>
  <si>
    <t>55.757889</t>
  </si>
  <si>
    <t>37.572594</t>
  </si>
  <si>
    <t>ПереводоФ, бюро переводов</t>
  </si>
  <si>
    <t>Рождественка, 6/9/20 ст1</t>
  </si>
  <si>
    <t>7 (499) 322‒92‒52</t>
  </si>
  <si>
    <t>info@perevodof.ru</t>
  </si>
  <si>
    <t>http://perevodof.ru</t>
  </si>
  <si>
    <t>Пн: c 09:00-19:30, Вт: c 09:00-19:30, Ср: c 09:00-19:30, Чт: c 09:00-19:30, Пт: c 09:00-19:30, Сб: выходной, Вс: выходной</t>
  </si>
  <si>
    <t>55.761965</t>
  </si>
  <si>
    <t>37.624721</t>
  </si>
  <si>
    <t>BakeryHouse</t>
  </si>
  <si>
    <t>Денисовский переулок, 30 ст1</t>
  </si>
  <si>
    <t>7‒928‒704‒10‒00</t>
  </si>
  <si>
    <t>bakeryloft@mail.ru</t>
  </si>
  <si>
    <t>Пекарни</t>
  </si>
  <si>
    <t>Пн: c 10:30-19:00, Вт: c 10:30-19:00, Ср: c 10:30-19:00, Чт: c 10:30-19:00, Пт: c 10:30-19:00, Сб: выходной, Вс: выходной</t>
  </si>
  <si>
    <t>https://instagram.com/bakeryhhouse</t>
  </si>
  <si>
    <t>55.766497</t>
  </si>
  <si>
    <t>37.678101</t>
  </si>
  <si>
    <t>City Nails, сеть студий красоты</t>
  </si>
  <si>
    <t>Пролетарский проспект, 14/49 к2</t>
  </si>
  <si>
    <t>7 (499) 686‒18‒66</t>
  </si>
  <si>
    <t>info@citynails.studio</t>
  </si>
  <si>
    <t>Ногтевые студии, Услуги косметолога, Услуги по уходу за ресницами / бровями, Эпиляция</t>
  </si>
  <si>
    <t>https://t.me/citynails</t>
  </si>
  <si>
    <t>https://facebook.com/citynails.moscow</t>
  </si>
  <si>
    <t>https://instagram.com/citynails_moscow</t>
  </si>
  <si>
    <t>https://vk.com/citynails_moscow</t>
  </si>
  <si>
    <t>55.636642</t>
  </si>
  <si>
    <t>37.653762</t>
  </si>
  <si>
    <t>SUBROSA, бьюти-ателье</t>
  </si>
  <si>
    <t>Большая Никитская, 62 ст3</t>
  </si>
  <si>
    <t>7‒910‒464‒88‒88, 7‒910‒465‒88‒88</t>
  </si>
  <si>
    <t>subrosa.by.vs@gmail.com</t>
  </si>
  <si>
    <t>Ногтевые студии, Парикмахерские, Услуги визажиста, Услуги по уходу за ресницами / бровями</t>
  </si>
  <si>
    <t>https://facebook.com/Subrosa.Moscow</t>
  </si>
  <si>
    <t>https://instagram.com/subrosa.moscow</t>
  </si>
  <si>
    <t>55.75886</t>
  </si>
  <si>
    <t>37.585292</t>
  </si>
  <si>
    <t>Future FC, футбольная академия</t>
  </si>
  <si>
    <t>Алексеевский район</t>
  </si>
  <si>
    <t>Новоалексеевская, 6 ст1</t>
  </si>
  <si>
    <t>7 (495) 120‒12‒18</t>
  </si>
  <si>
    <t>school@citysport.pro</t>
  </si>
  <si>
    <t>http://futurefc.ru</t>
  </si>
  <si>
    <t>Пн: c 15:00-19:00, Вт: c 15:00-19:00, Ср: c 15:00-19:00, Чт: c 15:00-19:00, Пт: c 15:00-19:00, Сб: выходной, Вс: выходной</t>
  </si>
  <si>
    <t>https://instagram.com/future.fc</t>
  </si>
  <si>
    <t>https://vk.com/futurefc</t>
  </si>
  <si>
    <t>55.807663</t>
  </si>
  <si>
    <t>37.642719</t>
  </si>
  <si>
    <t>Osteria Mario, сеть итальянских ресторанов</t>
  </si>
  <si>
    <t>Баррикадная, 21/34 ст3</t>
  </si>
  <si>
    <t>http://osteriamario.ru</t>
  </si>
  <si>
    <t>Рестораны</t>
  </si>
  <si>
    <t>https://facebook.com/osteriamario</t>
  </si>
  <si>
    <t>https://instagram.com/osteriamario</t>
  </si>
  <si>
    <t>https://vk.com/osteriamario</t>
  </si>
  <si>
    <t>55.760621</t>
  </si>
  <si>
    <t>37.579217</t>
  </si>
  <si>
    <t>МТС, сеть салонов связи</t>
  </si>
  <si>
    <t>Бибирево район</t>
  </si>
  <si>
    <t>Пришвина, 22</t>
  </si>
  <si>
    <t>8‒800‒250‒00‒80, 8‒800‒250‒05‒05, 8‒800‒250‒08‒90, 8‒800‒250‒09‒90</t>
  </si>
  <si>
    <t>info@mts.ru</t>
  </si>
  <si>
    <t>Мобильные телефоны</t>
  </si>
  <si>
    <t>https://facebook.com/mts</t>
  </si>
  <si>
    <t>https://instagram.com/mts.official</t>
  </si>
  <si>
    <t>https://vk.com/mts</t>
  </si>
  <si>
    <t>https://ok.ru/mts</t>
  </si>
  <si>
    <t>https://twitter.com/mts_news</t>
  </si>
  <si>
    <t>55.885417</t>
  </si>
  <si>
    <t>37.601703</t>
  </si>
  <si>
    <t>Пресненская набережная, 10 ст2</t>
  </si>
  <si>
    <t>7 (495) 644‒17‒01, 7‒917‒552‒87‒18, 8‒800‒100‒80‒87, 8‒800‒550‒27‒19</t>
  </si>
  <si>
    <t>brg235@agrohold.ru, info@agrohold.ru</t>
  </si>
  <si>
    <t>Пн: c 08:00-21:00, Вт: c 08:00-21:00, Ср: c 08:00-21:00, Чт: c 08:00-21:00, Пт: c 08:00-21:00, Сб: c 09:00-20:00, Вс: выходной</t>
  </si>
  <si>
    <t>55.747614</t>
  </si>
  <si>
    <t>37.535508</t>
  </si>
  <si>
    <t>Rooms Hostel</t>
  </si>
  <si>
    <t>Лефортово район</t>
  </si>
  <si>
    <t>шоссе Энтузиастов, 26</t>
  </si>
  <si>
    <t>7‒966‒015‒26‒26</t>
  </si>
  <si>
    <t>hostelrooms2021@gmail.com</t>
  </si>
  <si>
    <t>Хостелы</t>
  </si>
  <si>
    <t>+79660152626, 79660152626</t>
  </si>
  <si>
    <t>55.75068</t>
  </si>
  <si>
    <t>37.719604</t>
  </si>
  <si>
    <t>COFIX, сеть кофеен фиксированных цен</t>
  </si>
  <si>
    <t>Измайлово район</t>
  </si>
  <si>
    <t>Измайловский бульвар, 36</t>
  </si>
  <si>
    <t>7‒999‒889‒92‒60</t>
  </si>
  <si>
    <t>info@cofix.ru</t>
  </si>
  <si>
    <t>http://cofix.ru</t>
  </si>
  <si>
    <t>Быстрое питание, Кондитерские изделия, Точки безалкогольных напитков</t>
  </si>
  <si>
    <t>Пн: c 07:30-22:00, Вт: c 07:30-22:00, Ср: c 07:30-22:00, Чт: c 07:30-22:00, Пт: c 07:30-22:00, Сб: c 09:00-22:00, Вс: c 09:00-22:00</t>
  </si>
  <si>
    <t>https://facebook.com/cofixrussia</t>
  </si>
  <si>
    <t>https://instagram.com/cofixrussia</t>
  </si>
  <si>
    <t>https://vk.com/cofixrussia</t>
  </si>
  <si>
    <t>55.796275</t>
  </si>
  <si>
    <t>37.798999</t>
  </si>
  <si>
    <t>ПРЕОДОЛЕНИЕ, клиника</t>
  </si>
  <si>
    <t>Савёловский район</t>
  </si>
  <si>
    <t>8 Марта, 6а ст1</t>
  </si>
  <si>
    <t>7 (495) 777‒71‒27</t>
  </si>
  <si>
    <t>klinika@preo.ru</t>
  </si>
  <si>
    <t>http://klinika-preo.ru</t>
  </si>
  <si>
    <t>Красота / Здоровье, Медицинские услуги</t>
  </si>
  <si>
    <t>Диагностические центры, Занятия лечебной физкультурой, Многопрофильные медицинские центры, Ортопедия и травматология, Услуги гинеколога, Услуги кардиолога, Услуги массажиста, Услуги невролога, Услуги остеопата, Услуги процедурного кабинета, Услуги ревматолога, Услуги рефлексотерапевта, Услуги уролога / андролога, Услуги физиотерапевта, Услуги эндокринолога, Центры мануальной терапии</t>
  </si>
  <si>
    <t>Пн: c 09:00-21:00, Вт: c 09:00-21:00, Ср: c 09:00-21:00, Чт: c 09:00-21:00, Пт: c 09:00-21:00, Сб: выходной, Вс: выходной</t>
  </si>
  <si>
    <t>55.801465</t>
  </si>
  <si>
    <t>37.556389</t>
  </si>
  <si>
    <t>TYREPLUS</t>
  </si>
  <si>
    <t>Мичуринский проспект, 7</t>
  </si>
  <si>
    <t>7 (495) 025‒02‒02, 8‒800‒700‒88‒28</t>
  </si>
  <si>
    <t>info@vezemkolesa.ru</t>
  </si>
  <si>
    <t>http://tyreplus.ru</t>
  </si>
  <si>
    <t>Автосервис, Автотовары</t>
  </si>
  <si>
    <t>Шиномонтаж, Шины / Диски</t>
  </si>
  <si>
    <t>55.702777</t>
  </si>
  <si>
    <t>37.509511</t>
  </si>
  <si>
    <t>Лилит, салон красоты</t>
  </si>
  <si>
    <t>Новокузьминская 1-я, 22 к3</t>
  </si>
  <si>
    <t>7‒926‒828‒60‒77</t>
  </si>
  <si>
    <t>lilitt1203@gmail.com</t>
  </si>
  <si>
    <t>http://salonaurum.com</t>
  </si>
  <si>
    <t>Велнес-залы, Ногтевые студии, Парикмахерские, Студии загара, Услуги косметолога, Услуги массажиста</t>
  </si>
  <si>
    <t>https://instagram.com/lilit_beautystudio</t>
  </si>
  <si>
    <t>55.711847</t>
  </si>
  <si>
    <t>37.792872</t>
  </si>
  <si>
    <t>Керамир, фирменный магазин</t>
  </si>
  <si>
    <t>Московский поселение</t>
  </si>
  <si>
    <t>Киевское шоссе 22 км, вл4 блок Г</t>
  </si>
  <si>
    <t>7 (495) 139‒20‒99</t>
  </si>
  <si>
    <t>rumyantsevo@keramir.com</t>
  </si>
  <si>
    <t>http://alumoart.ru, http://azoriceramica.ru, http://elettoceramica.com</t>
  </si>
  <si>
    <t>Мебель, Отделочные материалы, Сантехническое оборудование</t>
  </si>
  <si>
    <t>Керамическая плитка / Кафель, Мебель для ванных комнат, Отделочные материалы, Сантехника / Санфаянс, Стеновые панели</t>
  </si>
  <si>
    <t>https://instagram.com/keramir_butik</t>
  </si>
  <si>
    <t>55.634193</t>
  </si>
  <si>
    <t>37.437385</t>
  </si>
  <si>
    <t>SIHARULI, грузинский ресторан</t>
  </si>
  <si>
    <t>Хорошёвский район</t>
  </si>
  <si>
    <t>Ленинградский проспект, 37 ст12</t>
  </si>
  <si>
    <t>7 (495) 222‒15‒13</t>
  </si>
  <si>
    <t>siharulirest@yandex.ru</t>
  </si>
  <si>
    <t>http://siharuli.rest</t>
  </si>
  <si>
    <t>Пн: c 12:00-24:00, Вт: c 12:00-24:00, Ср: c 12:00-24:00, Чт: c 12:00-24:00, Пт: c 12:00-04:00, Сб: c 12:00-04:00, Вс: c 12:00-24:00</t>
  </si>
  <si>
    <t>https://instagram.com/siharuli.rest</t>
  </si>
  <si>
    <t>55.794285</t>
  </si>
  <si>
    <t>37.543891</t>
  </si>
  <si>
    <t>Pedant.ru, сервисный центр по ремонту смартфонов</t>
  </si>
  <si>
    <t>Марьино район</t>
  </si>
  <si>
    <t>Братиславская, 12 ст1</t>
  </si>
  <si>
    <t>7 (499) 372‒26‒76</t>
  </si>
  <si>
    <t>pedantcity@yandex.ru</t>
  </si>
  <si>
    <t>http://pedant.ru/remont-telefonov/bratislavskaya</t>
  </si>
  <si>
    <t>Аудио / Видео / Бытовая техника, Компьютеры, Средства связи</t>
  </si>
  <si>
    <t>Аксессуары к мобильным телефонам, Ремонт аудио / видео / цифровой техники, Ремонт компьютеров, Ремонт мобильных телефонов</t>
  </si>
  <si>
    <t>https://t.me/pedantru_bot</t>
  </si>
  <si>
    <t>https://instagram.com/pedant_msk</t>
  </si>
  <si>
    <t>https://vk.com/pedant_msk</t>
  </si>
  <si>
    <t>55.65978</t>
  </si>
  <si>
    <t>37.753228</t>
  </si>
  <si>
    <t>Misha Clinic</t>
  </si>
  <si>
    <t>Мичуринский проспект, 9 к2</t>
  </si>
  <si>
    <t>7 (495) 023‒50‒01</t>
  </si>
  <si>
    <t>mail@mishaclinic.ru</t>
  </si>
  <si>
    <t>http://mishaclinic.ru</t>
  </si>
  <si>
    <t>Услуги косметолога, Эпиляция</t>
  </si>
  <si>
    <t>https://instagram.com/misha.clinic</t>
  </si>
  <si>
    <t>55.701631</t>
  </si>
  <si>
    <t>37.508933</t>
  </si>
  <si>
    <t>PRIME CAFE, сеть кафе быстрого обслуживания</t>
  </si>
  <si>
    <t>улица Крылатская, 17 к3</t>
  </si>
  <si>
    <t>7 (495) 663‒72‒33, 7 (495) 664‒23‒63</t>
  </si>
  <si>
    <t>911@prime-star.ru, pr@prime-star.ru</t>
  </si>
  <si>
    <t>http://prime-star.ru</t>
  </si>
  <si>
    <t>Пн: c 07:30-19:00, Вт: c 07:30-19:00, Ср: c 07:30-19:00, Чт: c 07:30-19:00, Пт: c 07:30-18:00, Сб: выходной, Вс: выходной</t>
  </si>
  <si>
    <t>https://facebook.com/PRIMENATURALFOOD</t>
  </si>
  <si>
    <t>https://instagram.com/prime_star_cafe</t>
  </si>
  <si>
    <t>https://vk.com/primenaturalfood</t>
  </si>
  <si>
    <t>55.77075</t>
  </si>
  <si>
    <t>37.421255</t>
  </si>
  <si>
    <t>Ясногорская, 7а</t>
  </si>
  <si>
    <t>258@kopirka.ru</t>
  </si>
  <si>
    <t>http://kopirka.ru/offices/yasenevo/</t>
  </si>
  <si>
    <t>55.608574</t>
  </si>
  <si>
    <t>37.537059</t>
  </si>
  <si>
    <t>Магазин детских колясок</t>
  </si>
  <si>
    <t>Южнопортовый район</t>
  </si>
  <si>
    <t>Волгоградский проспект, 32 ст8</t>
  </si>
  <si>
    <t>7‒925‒033‒73‒35</t>
  </si>
  <si>
    <t>lead@yamamin.ru</t>
  </si>
  <si>
    <t>http://yamamin.ru</t>
  </si>
  <si>
    <t>Автотранспорт, Детские товары, Мебель, Одежда / Аксессуары</t>
  </si>
  <si>
    <t>Детская мебель, Товары для беременных / Товары для кормящих мам, Товары для новорождённых, Электрические транспортные средства</t>
  </si>
  <si>
    <t>viber://contact/?number=74950186178</t>
  </si>
  <si>
    <t>https://instagram.com/yamamin.ru</t>
  </si>
  <si>
    <t>https://youtube.com/channel/UCwuoHP-1-tTWAf-qKwJyD1w</t>
  </si>
  <si>
    <t>55.724051</t>
  </si>
  <si>
    <t>37.688428</t>
  </si>
  <si>
    <t>Лига Роботов, секция робототехники для детей</t>
  </si>
  <si>
    <t>Рабочая, 33</t>
  </si>
  <si>
    <t>7 (495) 127‒70‒10</t>
  </si>
  <si>
    <t>msk@ligarobotov.ru</t>
  </si>
  <si>
    <t>http://msk.ligarobotov.ru</t>
  </si>
  <si>
    <t>Центры творчества и досуга</t>
  </si>
  <si>
    <t>Курсы робототехники</t>
  </si>
  <si>
    <t>Оплата картой, Оплата через банк, Оплата эл. кошельком</t>
  </si>
  <si>
    <t>https://instagram.com/ligarobotov_msk</t>
  </si>
  <si>
    <t>https://vk.com/ligarobotovmoscow</t>
  </si>
  <si>
    <t>55.742663</t>
  </si>
  <si>
    <t>37.685442</t>
  </si>
  <si>
    <t>Cave, студия детейлинга</t>
  </si>
  <si>
    <t>Липецкая, 10 к3</t>
  </si>
  <si>
    <t>7‒977‒943‒64‒10</t>
  </si>
  <si>
    <t>aotmsk@yandex.ru</t>
  </si>
  <si>
    <t>Автомойки, Детейлинг, Кузовной ремонт, Шиномонтаж</t>
  </si>
  <si>
    <t>Ежедневно с 10:00 до 19:00</t>
  </si>
  <si>
    <t>55.597989</t>
  </si>
  <si>
    <t>37.669273</t>
  </si>
  <si>
    <t>Братуха, магазин фастфудной продукции</t>
  </si>
  <si>
    <t>Тарханская, 2</t>
  </si>
  <si>
    <t>7‒925‒072‒87‒39</t>
  </si>
  <si>
    <t>gastrobistro@mail.ru</t>
  </si>
  <si>
    <t>http://bratukha.ru</t>
  </si>
  <si>
    <t>https://instagram.com/gastrobistro_bro</t>
  </si>
  <si>
    <t>55.684744</t>
  </si>
  <si>
    <t>37.858932</t>
  </si>
  <si>
    <t>Ингосстрах, страховая компания</t>
  </si>
  <si>
    <t>Генерала Кузнецова, 19 к1</t>
  </si>
  <si>
    <t>8‒800‒100‒77‒55</t>
  </si>
  <si>
    <t>ingos@ingos.ru</t>
  </si>
  <si>
    <t>http://ingos.ru</t>
  </si>
  <si>
    <t>Пн: c 09:00-20:00, Вт: c 09:00-20:00, Ср: c 09:00-20:00, Чт: c 09:00-20:00, Пт: c 09:00-20:00, Сб: c 10:00-18:00, Вс: c 10:00-18:00</t>
  </si>
  <si>
    <t>https://facebook.com/ingos.ru</t>
  </si>
  <si>
    <t>https://instagram.com/ingos.ru</t>
  </si>
  <si>
    <t>https://vk.com/ingos9565555</t>
  </si>
  <si>
    <t>https://ok.ru/group/52461394526409</t>
  </si>
  <si>
    <t>https://youtube.com/user/IngosTV</t>
  </si>
  <si>
    <t>55.684219</t>
  </si>
  <si>
    <t>37.857222</t>
  </si>
  <si>
    <t>Планета тенниса, теннисный клуб</t>
  </si>
  <si>
    <t>2-й Краснокурсантский проезд, 12 ст8</t>
  </si>
  <si>
    <t>7‒909‒954‒90‒90</t>
  </si>
  <si>
    <t>planeta-tennisa@mail.ru</t>
  </si>
  <si>
    <t>http://the-tennis.ru</t>
  </si>
  <si>
    <t>Ежедневно с 07:00 до 24:00</t>
  </si>
  <si>
    <t>viber://contact/?number=79099549090</t>
  </si>
  <si>
    <t>https://facebook.com/planetatennisa</t>
  </si>
  <si>
    <t>https://instagram.com/planeta_tennisa</t>
  </si>
  <si>
    <t>https://vk.com/planeta_tennisa</t>
  </si>
  <si>
    <t>55.76274</t>
  </si>
  <si>
    <t>37.703531</t>
  </si>
  <si>
    <t>Магазин ивановского трикотажа</t>
  </si>
  <si>
    <t>Ломоносовский район</t>
  </si>
  <si>
    <t>Гарибальди, 3</t>
  </si>
  <si>
    <t>7‒925‒858‒68‒88</t>
  </si>
  <si>
    <t>ilgar.askerov.81@mail.ru</t>
  </si>
  <si>
    <t>Трикотажные изделия</t>
  </si>
  <si>
    <t>Ежедневно с 09:00 до 21:30</t>
  </si>
  <si>
    <t>55.678172</t>
  </si>
  <si>
    <t>37.535698</t>
  </si>
  <si>
    <t>Сеньор Денёр, гриль-кафе</t>
  </si>
  <si>
    <t>Текстильщики район</t>
  </si>
  <si>
    <t>Юных Ленинцев, 10/15 к2</t>
  </si>
  <si>
    <t>feedback@senordoner.ru</t>
  </si>
  <si>
    <t>https://instagram.com/senor_doner</t>
  </si>
  <si>
    <t>https://vk.com/senordoner</t>
  </si>
  <si>
    <t>55.69883</t>
  </si>
  <si>
    <t>37.740374</t>
  </si>
  <si>
    <t>Трэдичи, оптовая компания</t>
  </si>
  <si>
    <t>Войковский район</t>
  </si>
  <si>
    <t>Космонавта Волкова, 10 ст1</t>
  </si>
  <si>
    <t>7‒929‒631‒13‒33, 8‒800‒201‒31‒13</t>
  </si>
  <si>
    <t>vende@tradici.ru</t>
  </si>
  <si>
    <t>http://tradici.ru</t>
  </si>
  <si>
    <t>Грузоперевозки / Транспортные услуги, Топливо</t>
  </si>
  <si>
    <t>Аренда спецтехники, Нефтепродукты / ГСМ</t>
  </si>
  <si>
    <t>Пн: c 09:00-17:00, Вт: c 09:00-17:00, Ср: c 09:00-17:00, Чт: c 09:00-17:00, Пт: c 09:00-17:00, Сб: выходной, Вс: выходной</t>
  </si>
  <si>
    <t>viber://contact/?number=79296311333</t>
  </si>
  <si>
    <t>https://t.me/sergionesi_bot</t>
  </si>
  <si>
    <t>https://facebook.com/tredici.mosca</t>
  </si>
  <si>
    <t>https://instagram.com/tradici.ru</t>
  </si>
  <si>
    <t>https://vk.com/public202249234</t>
  </si>
  <si>
    <t>https://ok.ru/group/61876045545651</t>
  </si>
  <si>
    <t>https://twitter.com/1xoyglrqrsaakmi</t>
  </si>
  <si>
    <t>55.815572</t>
  </si>
  <si>
    <t>37.515292</t>
  </si>
  <si>
    <t>Ramen Ten, кафе</t>
  </si>
  <si>
    <t>Долгоруковская, 2</t>
  </si>
  <si>
    <t>7‒991‒339‒26‒80</t>
  </si>
  <si>
    <t>manager@ramenten.ru</t>
  </si>
  <si>
    <t>http://ramenten.ru</t>
  </si>
  <si>
    <t>55.774442</t>
  </si>
  <si>
    <t>37.604586</t>
  </si>
  <si>
    <t>Market-t.ru</t>
  </si>
  <si>
    <t>Беговой район</t>
  </si>
  <si>
    <t>Ленинградский проспект, 26 к1</t>
  </si>
  <si>
    <t>7 (495) 109‒44‒14</t>
  </si>
  <si>
    <t>info@market-t.ru</t>
  </si>
  <si>
    <t>http://Market-t.ru</t>
  </si>
  <si>
    <t>Инструмент, Садово-хозяйственные товары</t>
  </si>
  <si>
    <t>Бензоинструмент, Садово-огородный инвентарь / техника</t>
  </si>
  <si>
    <t>https://facebook.com/MarketTehnik</t>
  </si>
  <si>
    <t>55.783333</t>
  </si>
  <si>
    <t>37.57202</t>
  </si>
  <si>
    <t>Планета iPhone, сеть сервисных центров</t>
  </si>
  <si>
    <t>Киевская, 14</t>
  </si>
  <si>
    <t>7 (499) 404‒23‒77</t>
  </si>
  <si>
    <t>piligrimm88@gmail.com</t>
  </si>
  <si>
    <t>http://www.planetiphone.ru</t>
  </si>
  <si>
    <t>Компьютеры, Средства связи</t>
  </si>
  <si>
    <t>Ремонт компьютеров, Ремонт мобильных телефонов</t>
  </si>
  <si>
    <t>https://facebook.com/planetiphone</t>
  </si>
  <si>
    <t>https://instagram.com/planetiphone.ru</t>
  </si>
  <si>
    <t>https://vk.com/planet_iphone</t>
  </si>
  <si>
    <t>https://twitter.com/planetiphoneru</t>
  </si>
  <si>
    <t>55.742628</t>
  </si>
  <si>
    <t>37.55921</t>
  </si>
  <si>
    <t>Truckturbo, интернет-магазин</t>
  </si>
  <si>
    <t>Ленинский городской округ</t>
  </si>
  <si>
    <t>МКАД 23 Километр, вл16 ст1</t>
  </si>
  <si>
    <t>7 (495) 973‒29‒54</t>
  </si>
  <si>
    <t>truckturbo@gmail.com</t>
  </si>
  <si>
    <t>http://truckturbo.ru</t>
  </si>
  <si>
    <t>Автотовары</t>
  </si>
  <si>
    <t>Автозапчасти для грузовых автомобилей, Запчасти для спецтехники</t>
  </si>
  <si>
    <t>55.594617</t>
  </si>
  <si>
    <t>37.737595</t>
  </si>
  <si>
    <t>Mir-Spa, студия красоты и релаксации</t>
  </si>
  <si>
    <t>Руновский переулок, 10 ст1</t>
  </si>
  <si>
    <t>7‒929‒982‒42‒15, 7‒968‒674‒74‒57</t>
  </si>
  <si>
    <t>mir-spa1@yandex.ru</t>
  </si>
  <si>
    <t>http://mir-spa.com</t>
  </si>
  <si>
    <t>Красота / Здоровье, Места отдыха / Развлекательные заведения</t>
  </si>
  <si>
    <t>SPA-процедуры, Бани / Сауны, Ногтевые студии, Тонизирующие салоны</t>
  </si>
  <si>
    <t>https://facebook.com/Mir.Naturla</t>
  </si>
  <si>
    <t>55.742613</t>
  </si>
  <si>
    <t>37.633524</t>
  </si>
  <si>
    <t>Яуза Моторс, сеть автотехцентров</t>
  </si>
  <si>
    <t>Северное Медведково район</t>
  </si>
  <si>
    <t>Полярная, 35а</t>
  </si>
  <si>
    <t>7 (499) 283‒04‒83</t>
  </si>
  <si>
    <t>http://www.yauzamotors.ru</t>
  </si>
  <si>
    <t>Автозапчасти для иномарок, Автомасла / Мотомасла / Химия, Автомобильные аккумуляторы, Авторемонт и техобслуживание (СТО), Автосигнализации, Аппаратная замена масла, Контрактные автозапчасти, Развал / Схождение, Ремонт / обслуживание климатических систем автомобиля, Ремонт автоэлектрики, Ремонт АКПП, Ремонт бензиновых двигателей, Ремонт выхлопных систем, Ремонт дизельных двигателей, Ремонт карбюраторов / инжекторов, Ремонт МКПП, Ремонт топливной аппаратуры дизельных двигателей, Ремонт ходовой части автомобиля, Ремонт электронных систем управления авт</t>
  </si>
  <si>
    <t>https://t.me/yauzamotors</t>
  </si>
  <si>
    <t>https://facebook.com/yauzamotors</t>
  </si>
  <si>
    <t>https://instagram.com/yauza_motors</t>
  </si>
  <si>
    <t>https://vk.com/yauza_motors</t>
  </si>
  <si>
    <t>55.890403</t>
  </si>
  <si>
    <t>37.641773</t>
  </si>
  <si>
    <t>Ter.mos, кофейня</t>
  </si>
  <si>
    <t>Жуков проезд, 21Б</t>
  </si>
  <si>
    <t>7‒916‒089‒63‒08</t>
  </si>
  <si>
    <t>termos.coffeeshop@gmail.com</t>
  </si>
  <si>
    <t>Кафе-кондитерские / Кофейни, Кондитерские изделия, Чай / Кофе</t>
  </si>
  <si>
    <t>Пн: c 09:00-21:00, Вт: c 09:00-21:00, Ср: c 09:00-21:00, Чт: c 09:00-21:00, Пт: c 09:00-21:00, Сб: c 09:00-21:00, Вс: c 10:00-21:00</t>
  </si>
  <si>
    <t>https://t.me/venechkaaa</t>
  </si>
  <si>
    <t>https://instagram.com/ter.mos.coffee</t>
  </si>
  <si>
    <t>55.722551</t>
  </si>
  <si>
    <t>37.645984</t>
  </si>
  <si>
    <t>ВЕТБРАТ, ветеринарная клиника</t>
  </si>
  <si>
    <t>Карамышевская набережная, 48 к1</t>
  </si>
  <si>
    <t>7 (495) 489‒82‒79, 7‒925‒752‒29‒30</t>
  </si>
  <si>
    <t>vet48k1@gmail.com</t>
  </si>
  <si>
    <t>http://vetbrat.ru</t>
  </si>
  <si>
    <t>Ветеринария</t>
  </si>
  <si>
    <t>Ветеринарные клиники</t>
  </si>
  <si>
    <t>55.772633</t>
  </si>
  <si>
    <t>37.463966</t>
  </si>
  <si>
    <t>Брестская 2-я, 37 ст1</t>
  </si>
  <si>
    <t>7 (495) 651‒92‒52, 8‒800‒100‒80‒87, 8‒800‒550‒27‒19</t>
  </si>
  <si>
    <t>brg235@agrohold.ru, brg265@agrohold.ru, info@agrohold.ru</t>
  </si>
  <si>
    <t>55.773867</t>
  </si>
  <si>
    <t>37.584808</t>
  </si>
  <si>
    <t>Пан Запекан, кафе</t>
  </si>
  <si>
    <t>Марьина Роща район</t>
  </si>
  <si>
    <t>Октябрьский переулок, 1/9</t>
  </si>
  <si>
    <t>7‒916‒474‒53‒23</t>
  </si>
  <si>
    <t>firstcafe@panzapekan.ru</t>
  </si>
  <si>
    <t>http://panzapekan.ru</t>
  </si>
  <si>
    <t>Доставка готовых блюд, Кафе-кондитерские / Кофейни, Кулинарии</t>
  </si>
  <si>
    <t>Ежедневно с 07:30 до 22:00</t>
  </si>
  <si>
    <t>https://facebook.com/panzapekan</t>
  </si>
  <si>
    <t>https://instagram.com/panzapekan</t>
  </si>
  <si>
    <t>https://vk.com/panzapekan</t>
  </si>
  <si>
    <t>55.786408</t>
  </si>
  <si>
    <t>37.613638</t>
  </si>
  <si>
    <t>DS Dental Studio, стоматологическая клиника</t>
  </si>
  <si>
    <t>Садовая-Кудринская, 7 ст13</t>
  </si>
  <si>
    <t>7 (499) 130‒38‒32, 7‒999‒356‒94‒14</t>
  </si>
  <si>
    <t>admin@dsdentalstudio.ru</t>
  </si>
  <si>
    <t>http://ds-dentalstudio.ru</t>
  </si>
  <si>
    <t>Стоматологические центры</t>
  </si>
  <si>
    <t>https://instagram.com/dental_studio_moscow</t>
  </si>
  <si>
    <t>https://youtube.com/channel/UCBrJhRyTGGNcqL2wCofCaLA</t>
  </si>
  <si>
    <t>55.761469</t>
  </si>
  <si>
    <t>37.584387</t>
  </si>
  <si>
    <t>Reutoff school, школа акробатики и танцев</t>
  </si>
  <si>
    <t>переулок Сивцев Вражек, 23</t>
  </si>
  <si>
    <t>7‒925‒466‒65‒98</t>
  </si>
  <si>
    <t>info@reutoffschool.ru</t>
  </si>
  <si>
    <t>http://reutoffschool.ru</t>
  </si>
  <si>
    <t>Обучение танцам, Спортивные секции</t>
  </si>
  <si>
    <t>viber://contact/?number=79254666598</t>
  </si>
  <si>
    <t>https://t.me/reutoffschool</t>
  </si>
  <si>
    <t>https://facebook.com/reutoffschool</t>
  </si>
  <si>
    <t>https://instagram.com/reutoffschool</t>
  </si>
  <si>
    <t>https://vk.com/reutoffschool</t>
  </si>
  <si>
    <t>https://ok.ru/group/59069574873139</t>
  </si>
  <si>
    <t>55.747238</t>
  </si>
  <si>
    <t>37.592953</t>
  </si>
  <si>
    <t>Четыре Лапы</t>
  </si>
  <si>
    <t>Боровское шоссе, 35</t>
  </si>
  <si>
    <t>7 (495) 186‒65‒58, 8‒800‒770‒00‒22</t>
  </si>
  <si>
    <t>welcome@4lapy.ru</t>
  </si>
  <si>
    <t>Ветеринарные аптеки, Ветеринарные клиники, Ветеринарные лаборатории</t>
  </si>
  <si>
    <t>55.641422</t>
  </si>
  <si>
    <t>37.35948</t>
  </si>
  <si>
    <t>Fish Bistro</t>
  </si>
  <si>
    <t>Крылатские Холмы, 7 к2</t>
  </si>
  <si>
    <t>7 (495) 149‒57‒30</t>
  </si>
  <si>
    <t>fish.bistro@yandex.ru</t>
  </si>
  <si>
    <t>http://www.fishb.ru</t>
  </si>
  <si>
    <t>Ежедневно с 11:00 до 24:00</t>
  </si>
  <si>
    <t>https://facebook.com/104773108558782</t>
  </si>
  <si>
    <t>https://instagram.com/bistro.fish</t>
  </si>
  <si>
    <t>55.749296</t>
  </si>
  <si>
    <t>37.423287</t>
  </si>
  <si>
    <t>Hills, ресторан</t>
  </si>
  <si>
    <t>7 (495) 149‒18‒39</t>
  </si>
  <si>
    <t>http://thehills.ru</t>
  </si>
  <si>
    <t>Ежедневно с 12:00 до 24:00</t>
  </si>
  <si>
    <t>https://facebook.com/RestaurantHills</t>
  </si>
  <si>
    <t>https://instagram.com/hills.moscow</t>
  </si>
  <si>
    <t>55.749219</t>
  </si>
  <si>
    <t>37.423448</t>
  </si>
  <si>
    <t>Сокровища морей, сеть магазинов</t>
  </si>
  <si>
    <t>Лесная, 20 ст3</t>
  </si>
  <si>
    <t>7 (499) 455‒05‒02</t>
  </si>
  <si>
    <t>darymorey@mail.ru</t>
  </si>
  <si>
    <t>http://foodsea.ru</t>
  </si>
  <si>
    <t>Алкогольные напитки, Быстрое питание, Жир / Маслопродукты, Рыба / Морепродукты</t>
  </si>
  <si>
    <t>Пн: c 10:00-23:00, Вт: c 10:00-23:00, Ср: c 10:00-23:00, Чт: c 10:00-23:00, Пт: c 10:00-02:00, Сб: c 10:00-02:00, Вс: c 10:00-23:00</t>
  </si>
  <si>
    <t>https://instagram.com/sokrovishamorei</t>
  </si>
  <si>
    <t>55.780255</t>
  </si>
  <si>
    <t>37.59385</t>
  </si>
  <si>
    <t>ЧерметСервис, компания по приему металлолома</t>
  </si>
  <si>
    <t>Никулинская, 13а</t>
  </si>
  <si>
    <t>7 (495) 220‒55‒72, 7‒985‒238‒19‒58, 7‒985‒506‒76‒40</t>
  </si>
  <si>
    <t>chermetservis@gmail.com</t>
  </si>
  <si>
    <t>http://blacklom.ru, http://www.chermetservis.ru</t>
  </si>
  <si>
    <t>Бытовые услуги, Строительные / монтажные работы</t>
  </si>
  <si>
    <t>Пункты приёма, Снос зданий / сооружений</t>
  </si>
  <si>
    <t>Ежедневно с 09:00 до 20:00</t>
  </si>
  <si>
    <t>viber://contact/?number=79852205572</t>
  </si>
  <si>
    <t>https://t.me/chermetservis</t>
  </si>
  <si>
    <t>https://facebook.com/chermetservis</t>
  </si>
  <si>
    <t>https://instagram.com/chermetservis</t>
  </si>
  <si>
    <t>https://vk.com/chermetservis</t>
  </si>
  <si>
    <t>55.66276</t>
  </si>
  <si>
    <t>37.449596</t>
  </si>
  <si>
    <t>Пивной Герцог, магазин</t>
  </si>
  <si>
    <t>Мукомольный проезд, 2</t>
  </si>
  <si>
    <t>7‒985‒272‒41‒38</t>
  </si>
  <si>
    <t>pgerceg@yandex.ru</t>
  </si>
  <si>
    <t>Напитки, Общественное питание</t>
  </si>
  <si>
    <t>Бары, Магазины разливного пива</t>
  </si>
  <si>
    <t>55.751156</t>
  </si>
  <si>
    <t>37.525846</t>
  </si>
  <si>
    <t>Дайду, кафе-столовая</t>
  </si>
  <si>
    <t>Соколиная Гора район</t>
  </si>
  <si>
    <t>Мажоров переулок, 10</t>
  </si>
  <si>
    <t>7‒977‒388‒95‒35</t>
  </si>
  <si>
    <t>dai-edu@internet.ru</t>
  </si>
  <si>
    <t>http://www.dai-edu.ru</t>
  </si>
  <si>
    <t>Доставка готовых блюд, Кафе, Столовые</t>
  </si>
  <si>
    <t>Пн: c 09:00-20:00, Вт: c 09:00-20:00, Ср: c 09:00-20:00, Чт: c 09:00-20:00, Пт: c 09:00-20:00, Сб: c 09:00-20:00, Вс: выходной</t>
  </si>
  <si>
    <t>55.783248</t>
  </si>
  <si>
    <t>37.712196</t>
  </si>
  <si>
    <t>Кристаллино, сеть химчисток</t>
  </si>
  <si>
    <t>Олонецкая, 4</t>
  </si>
  <si>
    <t>7‒999‒824‒32‒89, 8‒800‒222‒55‒42</t>
  </si>
  <si>
    <t>info@yourcrystallino.com</t>
  </si>
  <si>
    <t>http://www.yourcrystallino.com</t>
  </si>
  <si>
    <t>Химчистки одежды / текстиля, Чистка / реставрация пухо-перьевых изделий</t>
  </si>
  <si>
    <t>https://t.me/crystallinohot</t>
  </si>
  <si>
    <t>https://facebook.com/yourcrystallino</t>
  </si>
  <si>
    <t>https://instagram.com/crystallino</t>
  </si>
  <si>
    <t>https://twitter.com/crystallino</t>
  </si>
  <si>
    <t>55.852213</t>
  </si>
  <si>
    <t>37.619617</t>
  </si>
  <si>
    <t>Чайхана №5</t>
  </si>
  <si>
    <t>Новокосино район</t>
  </si>
  <si>
    <t>Новокосинская, 19</t>
  </si>
  <si>
    <t>7‒965‒323‒45‒55</t>
  </si>
  <si>
    <t>chayhana-5@yandex.ru</t>
  </si>
  <si>
    <t>http://chayhana-5.ru</t>
  </si>
  <si>
    <t>https://instagram.com/chayhana_5</t>
  </si>
  <si>
    <t>55.740368</t>
  </si>
  <si>
    <t>37.859214</t>
  </si>
  <si>
    <t>Chiсk O`Rico, корейское кафе</t>
  </si>
  <si>
    <t>Покровка, 1/13/6 ст2</t>
  </si>
  <si>
    <t>7‒977‒791‒68‒48, 7‒977‒974‒33‒19</t>
  </si>
  <si>
    <t>chickorico1@gmail.com, chickoricochina@mail.ru</t>
  </si>
  <si>
    <t>http://chickorico.ru</t>
  </si>
  <si>
    <t>viber://contact/?number=79779743319</t>
  </si>
  <si>
    <t>https://instagram.com/chick.orico</t>
  </si>
  <si>
    <t>55.758533</t>
  </si>
  <si>
    <t>37.639601</t>
  </si>
  <si>
    <t>БКМ, бильярдный клуб</t>
  </si>
  <si>
    <t>Тёплый Стан район</t>
  </si>
  <si>
    <t>Академика Варги, 8 к1</t>
  </si>
  <si>
    <t>7‒915‒055‒06‒03</t>
  </si>
  <si>
    <t>billiardmoscow@gmail.com</t>
  </si>
  <si>
    <t>http://Billiardmoscow.ru</t>
  </si>
  <si>
    <t>Бары, Бильярдные залы, Кафе, Пиццерии, Суши-бары / рестораны</t>
  </si>
  <si>
    <t>Пн: c 12:00-24:00, Вт: c 12:00-24:00, Ср: c 12:00-24:00, Чт: c 12:00-24:00, Пт: c 12:00-02:00, Сб: c 12:00-02:00, Вс: c 12:00-02:00</t>
  </si>
  <si>
    <t>https://instagram.com/billiardclubmoscow</t>
  </si>
  <si>
    <t>55.630234</t>
  </si>
  <si>
    <t>37.473801</t>
  </si>
  <si>
    <t>Студия современной стоматологии Александра Газарова</t>
  </si>
  <si>
    <t>Известковый переулок, 5 ст1</t>
  </si>
  <si>
    <t>7 (495) 133‒26‒59, 7 (495) 150‒06‒09, 7‒985‒136‒29‒30</t>
  </si>
  <si>
    <t>admin@gazarov.ru</t>
  </si>
  <si>
    <t>http://gazarov.info</t>
  </si>
  <si>
    <t>Ежедневно с 08:00 до 22:00. по предварительной записи: пн-вс</t>
  </si>
  <si>
    <t>55.7445</t>
  </si>
  <si>
    <t>37.655992</t>
  </si>
  <si>
    <t>Beaver achiever, школа английского языка</t>
  </si>
  <si>
    <t>Ленинградский проспект, 29 к1</t>
  </si>
  <si>
    <t>7‒985‒035‒73‒19</t>
  </si>
  <si>
    <t>http://ba-school.ru</t>
  </si>
  <si>
    <t>Языковые школы</t>
  </si>
  <si>
    <t>Ежедневно с 14:00 до 21:00. по предварительной записи: пн-вс</t>
  </si>
  <si>
    <t>https://instagram.com/beaverachiever</t>
  </si>
  <si>
    <t>55.785328</t>
  </si>
  <si>
    <t>37.564163</t>
  </si>
  <si>
    <t>Альтера Вита, центр детской нейропсихологии</t>
  </si>
  <si>
    <t>Мусоргского, 5 к2</t>
  </si>
  <si>
    <t>7‒916‒259‒96‒36</t>
  </si>
  <si>
    <t>info@altera-vita.ru</t>
  </si>
  <si>
    <t>http://www.altera-vita.ru</t>
  </si>
  <si>
    <t>Услуги детских специалистов, Услуги логопеда, Услуги психолога, Центры раннего развития детей</t>
  </si>
  <si>
    <t>viber://contact/?number=79162599636</t>
  </si>
  <si>
    <t>https://facebook.com/ru-ru.facebook.com/alteravita.ru</t>
  </si>
  <si>
    <t>https://instagram.com/altera_vita.ru</t>
  </si>
  <si>
    <t>https://vk.com/public184125538</t>
  </si>
  <si>
    <t>55.863539</t>
  </si>
  <si>
    <t>37.620246</t>
  </si>
  <si>
    <t>Dream Island Wake Park</t>
  </si>
  <si>
    <t>проспект Андропова, 1 ст2</t>
  </si>
  <si>
    <t>7‒930‒936‒03‒20</t>
  </si>
  <si>
    <t>fedor.kislitsyn@gmail.com</t>
  </si>
  <si>
    <t>http://dreamislandwakepark.com</t>
  </si>
  <si>
    <t>Парки для водных видов спорта</t>
  </si>
  <si>
    <t>Ежедневно с 07:00 до 20:00</t>
  </si>
  <si>
    <t>55.697659</t>
  </si>
  <si>
    <t>37.679222</t>
  </si>
  <si>
    <t>Джим Кидс, гимнастический центр</t>
  </si>
  <si>
    <t>Очаково-Матвеевское район</t>
  </si>
  <si>
    <t>Нежинская, 17 к4</t>
  </si>
  <si>
    <t>7 (495) 646‒12‒48, 7‒926‒209‒07‒58, 8‒800‒500‒35‒82</t>
  </si>
  <si>
    <t>artemz@gymkids.ru</t>
  </si>
  <si>
    <t>http://gymkids.ru, http://matveevsky.mskgymkids.ru</t>
  </si>
  <si>
    <t>Ежедневно с 10:00 до 14:00</t>
  </si>
  <si>
    <t>viber://contact/?number=79262090758</t>
  </si>
  <si>
    <t>https://instagram.com/gymkids_novayariga</t>
  </si>
  <si>
    <t>https://youtube.com/channel/UCtb9iCYLVBkNoZMBsJ9qa7Q</t>
  </si>
  <si>
    <t>55.705813</t>
  </si>
  <si>
    <t>37.466459</t>
  </si>
  <si>
    <t>Хартия, пункт раздельного сбора отходов</t>
  </si>
  <si>
    <t>Новокосинская, 15</t>
  </si>
  <si>
    <t>7 (499) 750‒23‒36, 7 (499) 750‒23‒62</t>
  </si>
  <si>
    <t>info@hartiya.com, vmr@hartiya.com</t>
  </si>
  <si>
    <t>http://hartiya.com/rso/punkty-priema-rso</t>
  </si>
  <si>
    <t>https://facebook.com/hartiya2012</t>
  </si>
  <si>
    <t>https://instagram.com/hartiya2012</t>
  </si>
  <si>
    <t>55.737656</t>
  </si>
  <si>
    <t>37.855145</t>
  </si>
  <si>
    <t>A &amp; DD company, торговая компания</t>
  </si>
  <si>
    <t>Чапаевский переулок, 14</t>
  </si>
  <si>
    <t>7 (495) 660‒28‒35, 7 (495) 988‒46‒85</t>
  </si>
  <si>
    <t>info@addc.ru, sales@addc.ru</t>
  </si>
  <si>
    <t>http://shop.addc.ru, http://www.addc.ru</t>
  </si>
  <si>
    <t>Аксессуары к мобильным телефонам, Аудиотехника / Видеотехника, Компьютеры / Комплектующие</t>
  </si>
  <si>
    <t>Пн: c 09:00-19:00, Вт: c 09:00-19:00, Ср: c 09:00-19:00, Чт: c 09:00-19:00, Пт: c 09:00-19:00, Сб: выходной, Вс: выходной</t>
  </si>
  <si>
    <t>55.796959</t>
  </si>
  <si>
    <t>37.51762</t>
  </si>
  <si>
    <t>MED-МАГАЗИН.RU, сеть салонов ортопедии и медицинской техники</t>
  </si>
  <si>
    <t>Строгино район</t>
  </si>
  <si>
    <t>Таллинская, 26</t>
  </si>
  <si>
    <t>7 (495) 221‒53‒00, 8‒800‒700‒5‒200</t>
  </si>
  <si>
    <t>inform@med-magazin.ru</t>
  </si>
  <si>
    <t>http://www.med-magazin.ru</t>
  </si>
  <si>
    <t>Медицинские приборы, Медицинские расходные материалы, Медицинское оборудование / инструмент, Ортопедические товары, Товары для реабилитации</t>
  </si>
  <si>
    <t>https://facebook.com/medmagazin</t>
  </si>
  <si>
    <t>https://instagram.com/medmagazin</t>
  </si>
  <si>
    <t>https://vk.com/medmagazinru</t>
  </si>
  <si>
    <t>https://youtube.com/user/medmagazinru</t>
  </si>
  <si>
    <t>55.799483</t>
  </si>
  <si>
    <t>37.407767</t>
  </si>
  <si>
    <t>Ляг.Спиной, массажная мастерская</t>
  </si>
  <si>
    <t>Большая Полянка, 51а</t>
  </si>
  <si>
    <t>7 (495) 215‒10‒55</t>
  </si>
  <si>
    <t>info@lyag.ru</t>
  </si>
  <si>
    <t>http://lyag.ru</t>
  </si>
  <si>
    <t>https://facebook.com/lyag.spinoy</t>
  </si>
  <si>
    <t>https://instagram.com/lyag.spinoy</t>
  </si>
  <si>
    <t>https://vk.com/lyag.spinoy</t>
  </si>
  <si>
    <t>55.732375</t>
  </si>
  <si>
    <t>37.62088</t>
  </si>
  <si>
    <t>АСОКА, инженерно-торговая компания</t>
  </si>
  <si>
    <t>Саввинская Набережная, 15</t>
  </si>
  <si>
    <t>7 (495) 249‒07‒00</t>
  </si>
  <si>
    <t>russia.asoka@asoka.ru</t>
  </si>
  <si>
    <t>http://asoka.ru</t>
  </si>
  <si>
    <t>Строительные материалы / конструкции</t>
  </si>
  <si>
    <t>Гидроизоляционные материалы, Сухие строительные смеси</t>
  </si>
  <si>
    <t>Пн: c 09:00-18:00, Вт: c 09:00-18:00, Ср: c 09:00-18:00, Чт: c 09:00-18:00, Пт: c 09:00-16:00, Сб: выходной, Вс: выходной</t>
  </si>
  <si>
    <t>55.734944</t>
  </si>
  <si>
    <t>37.565906</t>
  </si>
  <si>
    <t>Барбершоп №1</t>
  </si>
  <si>
    <t>Герасима Курина, 22</t>
  </si>
  <si>
    <t>7‒925‒344‒18‒88, 7‒929‒559‒43‒41</t>
  </si>
  <si>
    <t>Don.alfa-k@yandex.ru</t>
  </si>
  <si>
    <t>http://fili-barber.ru, http://n1-barbershop.ru</t>
  </si>
  <si>
    <t>55.730597</t>
  </si>
  <si>
    <t>37.466465</t>
  </si>
  <si>
    <t>CERECON, диагностический центр</t>
  </si>
  <si>
    <t>Щипковский 1-й переулок, 1</t>
  </si>
  <si>
    <t>7 (495) 105‒92‒10</t>
  </si>
  <si>
    <t>info@cerecon.ru</t>
  </si>
  <si>
    <t>http://cerecondc.ru</t>
  </si>
  <si>
    <t>Диагностические центры</t>
  </si>
  <si>
    <t>55.721775</t>
  </si>
  <si>
    <t>37.628559</t>
  </si>
  <si>
    <t>Мария, сеть магазинов женской одежды</t>
  </si>
  <si>
    <t>Совхозная, вход метро №5</t>
  </si>
  <si>
    <t>7 (499) 490‒07‒00</t>
  </si>
  <si>
    <t>info@lady-maria.ru</t>
  </si>
  <si>
    <t>http://www.lady-maria.ru</t>
  </si>
  <si>
    <t>Женская одежда, Трикотажные изделия</t>
  </si>
  <si>
    <t>Пн: c 07:00-22:00, Вт: c 07:00-22:00, Ср: c 07:00-22:00, Чт: c 07:00-22:00, Пт: c 07:00-22:00, Сб: c 09:00-21:00, Вс: c 09:00-21:00</t>
  </si>
  <si>
    <t>viber://contact/?number=79255911400</t>
  </si>
  <si>
    <t>https://instagram.com/lady_maria.ru</t>
  </si>
  <si>
    <t>https://vk.com/id387739996</t>
  </si>
  <si>
    <t>https://youtube.com/channel/UCh2SmYOSu_Ashey28dPCmsQ</t>
  </si>
  <si>
    <t>55.677036</t>
  </si>
  <si>
    <t>37.76271</t>
  </si>
  <si>
    <t>Лаборатория ремонта, сервисный центр</t>
  </si>
  <si>
    <t>Некрасовка район</t>
  </si>
  <si>
    <t>Рождественская, 16</t>
  </si>
  <si>
    <t>7 (499) 110‒05‒73</t>
  </si>
  <si>
    <t>info@labremonta.ru</t>
  </si>
  <si>
    <t>http://labremonta.ru</t>
  </si>
  <si>
    <t>Аудио / Видео / Бытовая техника, Инструмент, Компьютеры, Мультимедийное / презентационное оборудование, Промышленное оборудование, Средства связи</t>
  </si>
  <si>
    <t>Кофемашины, Ремонт / установка бытовой техники, Ремонт аудио / видео / цифровой техники, Ремонт компьютеров, Ремонт мобильных телефонов, Ремонт мультимедийного / презентационного / светового оборудования, Ремонт промышленного оборудования, Ремонт электроинструмента</t>
  </si>
  <si>
    <t>viber://contact/?number=79913009396</t>
  </si>
  <si>
    <t>https://t.me/labremonta</t>
  </si>
  <si>
    <t>https://facebook.com/labremont.ru</t>
  </si>
  <si>
    <t>https://instagram.com/labremont</t>
  </si>
  <si>
    <t>https://vk.com/labremontaservice</t>
  </si>
  <si>
    <t>https://youtube.com/channel/UCM9BnxWcQXkZoCmx-ahJ-Pg</t>
  </si>
  <si>
    <t>55.703457</t>
  </si>
  <si>
    <t>37.919792</t>
  </si>
  <si>
    <t>GENTS BARBERSHOP</t>
  </si>
  <si>
    <t>Новинский бульвар, 7</t>
  </si>
  <si>
    <t>7‒985‒257‒16‒71</t>
  </si>
  <si>
    <t>gents.arbat@yandex.ru</t>
  </si>
  <si>
    <t>http://gents-barbershop.ru</t>
  </si>
  <si>
    <t>SPA-процедуры, Барбершопы, Ногтевые студии</t>
  </si>
  <si>
    <t>https://instagram.com/gents_arbat</t>
  </si>
  <si>
    <t>55.75167</t>
  </si>
  <si>
    <t>37.58275</t>
  </si>
  <si>
    <t>ItsGreen, интернет-магазин тайской и корейской косметики</t>
  </si>
  <si>
    <t>Ховрино район</t>
  </si>
  <si>
    <t>Смольная, 24а</t>
  </si>
  <si>
    <t>7 (499) 130‒08‒14</t>
  </si>
  <si>
    <t>mail@itsgreen.ru</t>
  </si>
  <si>
    <t>http://itsgreen.ru</t>
  </si>
  <si>
    <t>Красота / Здоровье, Медицинские товары, Садово-хозяйственные товары</t>
  </si>
  <si>
    <t>Бытовая химия, Косметика / Парфюмерия, Средства гигиены</t>
  </si>
  <si>
    <t>Оплата картой, Наличный расчёт, Оплата эл. кошельком, Перевод с карты</t>
  </si>
  <si>
    <t>https://instagram.com/itsgreen.ru</t>
  </si>
  <si>
    <t>55.86065</t>
  </si>
  <si>
    <t>37.482835</t>
  </si>
  <si>
    <t>BarbarossA, сеть барбершопов</t>
  </si>
  <si>
    <t>Кунцево район</t>
  </si>
  <si>
    <t>Ярцевская, 34 к2</t>
  </si>
  <si>
    <t>7‒926‒490‒49‒87</t>
  </si>
  <si>
    <t>info@barbarossa.top</t>
  </si>
  <si>
    <t>https://youtube.com/channel/UCJ4TomUdNmvkPeWExqWHDIA</t>
  </si>
  <si>
    <t>55.741674</t>
  </si>
  <si>
    <t>37.419478</t>
  </si>
  <si>
    <t>Измайловское шоссе, 69д</t>
  </si>
  <si>
    <t>255@kopirka.ru</t>
  </si>
  <si>
    <t>http://kopirka.ru/offices/partizanskaya/</t>
  </si>
  <si>
    <t>Пн: c 09:00-21:00, Вт: c 09:00-21:00, Ср: c 09:00-21:00, Чт: c 09:00-21:00, Пт: c 09:00-21:00, Сб: c 10:00-20:00, Вс: c 10:00-20:00</t>
  </si>
  <si>
    <t>55.788697</t>
  </si>
  <si>
    <t>37.748108</t>
  </si>
  <si>
    <t>Запад-Восток, спортивный клуб</t>
  </si>
  <si>
    <t>Ягодная, 8 к1</t>
  </si>
  <si>
    <t>7‒999‒868‒52‒50</t>
  </si>
  <si>
    <t>we-tkd@mail.ru</t>
  </si>
  <si>
    <t>http://we-tkd.ru</t>
  </si>
  <si>
    <t>https://instagram.com/zapadvostok_official</t>
  </si>
  <si>
    <t>https://vk.com/wetkd</t>
  </si>
  <si>
    <t>55.577131</t>
  </si>
  <si>
    <t>37.673269</t>
  </si>
  <si>
    <t>Calma, кофейня</t>
  </si>
  <si>
    <t>Воронцовская, 49/28 ст1</t>
  </si>
  <si>
    <t>7‒985‒085‒71‒31</t>
  </si>
  <si>
    <t>info.calma.cafe@gmail.com</t>
  </si>
  <si>
    <t>http://calma-cafe.ru</t>
  </si>
  <si>
    <t>https://t.me/Calma_Proletarka</t>
  </si>
  <si>
    <t>https://instagram.com/calma_cafe_</t>
  </si>
  <si>
    <t>55.73276</t>
  </si>
  <si>
    <t>37.666521</t>
  </si>
  <si>
    <t>Азерифлорис, цветочный салон</t>
  </si>
  <si>
    <t>Перово район</t>
  </si>
  <si>
    <t>Перовская, 39а ст1</t>
  </si>
  <si>
    <t>7‒929‒601‒44‒27</t>
  </si>
  <si>
    <t>azerifloresmoskva@mail.ru</t>
  </si>
  <si>
    <t>http://azeriflores.ru</t>
  </si>
  <si>
    <t>https://instagram.com/azeriflores.ru</t>
  </si>
  <si>
    <t>55.746309</t>
  </si>
  <si>
    <t>37.781759</t>
  </si>
  <si>
    <t>Medici, сеть салонов красоты</t>
  </si>
  <si>
    <t>Проспект Вернадского район</t>
  </si>
  <si>
    <t>Удальцова, 46</t>
  </si>
  <si>
    <t>7 (499) 394‒07‒09, 7‒903‒011‒69‒49</t>
  </si>
  <si>
    <t>kam0381@mail.ru</t>
  </si>
  <si>
    <t>http://salon-dl.ru, http://salon-medici.ru</t>
  </si>
  <si>
    <t>Ногтевые студии, Парикмахерские, Услуги косметолога, Услуги по уходу за ресницами / бровями</t>
  </si>
  <si>
    <t>https://instagram.com/salon_krasoty_medici</t>
  </si>
  <si>
    <t>55.685168</t>
  </si>
  <si>
    <t>37.49245</t>
  </si>
  <si>
    <t>1shot</t>
  </si>
  <si>
    <t>Коньково район</t>
  </si>
  <si>
    <t>Профсоюзная, 102а</t>
  </si>
  <si>
    <t>http://1shot.club</t>
  </si>
  <si>
    <t>Компьютерные клубы</t>
  </si>
  <si>
    <t>Ежедневно с 00:00 до 08:00</t>
  </si>
  <si>
    <t>https://instagram.com/1shot.club</t>
  </si>
  <si>
    <t>https://vk.com/1shot</t>
  </si>
  <si>
    <t>55.644453</t>
  </si>
  <si>
    <t>37.527023</t>
  </si>
  <si>
    <t>SMOKYLAND, магазин</t>
  </si>
  <si>
    <t>Косино-Ухтомский район</t>
  </si>
  <si>
    <t>Святоозёрская, 13</t>
  </si>
  <si>
    <t>7 (495) 133‒17‒69</t>
  </si>
  <si>
    <t>sale@smokyland.ru</t>
  </si>
  <si>
    <t>http://smokyland.site</t>
  </si>
  <si>
    <t>+74951331769, 74951331769</t>
  </si>
  <si>
    <t>55.712912</t>
  </si>
  <si>
    <t>37.893887</t>
  </si>
  <si>
    <t>HOOKOFF, магазин</t>
  </si>
  <si>
    <t>Варшавское шоссе, вл132/1</t>
  </si>
  <si>
    <t>7 (499) 755‒52‒40, 7‒916‒925‒43‒46</t>
  </si>
  <si>
    <t>7‒916‒925‒43‒46</t>
  </si>
  <si>
    <t>info@hookoff.ru</t>
  </si>
  <si>
    <t>http://hookoff.ru</t>
  </si>
  <si>
    <t>Табачные изделия / Товары для курения</t>
  </si>
  <si>
    <t>Ежедневно с 11:00 до 23:30</t>
  </si>
  <si>
    <t>+79169254346, 79169254346</t>
  </si>
  <si>
    <t>https://instagram.com/hookoff.ru</t>
  </si>
  <si>
    <t>55.620915</t>
  </si>
  <si>
    <t>37.609413</t>
  </si>
  <si>
    <t>Азбука Гимнастики</t>
  </si>
  <si>
    <t>Шипиловская, 34 к1</t>
  </si>
  <si>
    <t>7‒995‒895‒86‒69</t>
  </si>
  <si>
    <t>azbuka-gimnastiki@yandex.ru</t>
  </si>
  <si>
    <t>http://azbuka-gimnastiki.ru</t>
  </si>
  <si>
    <t>Пн: c 10:00-21:00, Вт: c 10:00-21:00, Ср: c 10:00-21:00, Чт: c 10:00-21:00, Пт: c 10:00-21:00, Сб: c 10:00-15:00, Вс: c 10:00-15:00</t>
  </si>
  <si>
    <t>79958958669, viber://contact/?number=79958958669</t>
  </si>
  <si>
    <t>https://instagram.com/azbuka_gimnastiki</t>
  </si>
  <si>
    <t>55.620245</t>
  </si>
  <si>
    <t>37.72045</t>
  </si>
  <si>
    <t>Булки мнём, студия массажа</t>
  </si>
  <si>
    <t>Покровский бульвар, 8 ст1</t>
  </si>
  <si>
    <t>7‒968‒472‒28‒26</t>
  </si>
  <si>
    <t>skoateel@mail.ru</t>
  </si>
  <si>
    <t>https://instagram.com/bulki.massage</t>
  </si>
  <si>
    <t>55.757388</t>
  </si>
  <si>
    <t>37.646703</t>
  </si>
  <si>
    <t>Клуб страхования</t>
  </si>
  <si>
    <t>Дмитриевского, 3</t>
  </si>
  <si>
    <t>7‒926‒688‒21‒88, 7‒993‒222‒75‒10</t>
  </si>
  <si>
    <t>info@insurance-club.ru</t>
  </si>
  <si>
    <t>http://xn--80aabf5ahhugskmk7a8l.xn--p1ai</t>
  </si>
  <si>
    <t>Пн: c 10:00-19:00, Вт: c 10:00-19:00, Ср: c 10:00-19:00, Чт: c 10:00-19:00, Пт: c 10:00-18:00, Сб: выходной, Вс: выходной</t>
  </si>
  <si>
    <t>55.710026</t>
  </si>
  <si>
    <t>37.883513</t>
  </si>
  <si>
    <t>Мпрофико, сеть медицинских центров</t>
  </si>
  <si>
    <t>Корабельная, 17 к1</t>
  </si>
  <si>
    <t>7 (495) 110‒02‒44, 7 (499) 110‒02‒66, 8‒800‒555‒33‒64</t>
  </si>
  <si>
    <t>hello@mprofiko.ru</t>
  </si>
  <si>
    <t>http://mprofiko.ru</t>
  </si>
  <si>
    <t>Диагностические центры, Лечение ЛОР-заболеваний, Услуги детских специалистов</t>
  </si>
  <si>
    <t>Пн: c 08:00-20:00, Вт: c 08:00-20:00, Ср: c 08:00-20:00, Чт: c 08:00-20:00, Пт: c 08:00-20:00, Сб: c 09:00-16:00, Вс: c 09:00-16:00</t>
  </si>
  <si>
    <t>55.681967</t>
  </si>
  <si>
    <t>37.696642</t>
  </si>
  <si>
    <t>Харизма Friends Hall, караоке-бар</t>
  </si>
  <si>
    <t>Малая Лубянка, 16</t>
  </si>
  <si>
    <t>7 (495) 845‒12‒29</t>
  </si>
  <si>
    <t>fhbauman@yandex.ru</t>
  </si>
  <si>
    <t>Бары, Караоке-залы, Кафе, Рестораны, Центры паровых коктейлей</t>
  </si>
  <si>
    <t>+74951452398, 74951452398</t>
  </si>
  <si>
    <t>https://facebook.com/harizma.club</t>
  </si>
  <si>
    <t>https://instagram.com/harizma.club</t>
  </si>
  <si>
    <t>https://vk.com/fhharizma</t>
  </si>
  <si>
    <t>https://youtube.com/channel/UCUtyxxicNDERXO5G-JOWJ2Q</t>
  </si>
  <si>
    <t>55.764702</t>
  </si>
  <si>
    <t>37.631847</t>
  </si>
  <si>
    <t>СамПРАЧКА, прачечная самообслуживания</t>
  </si>
  <si>
    <t>Северное Бутово район</t>
  </si>
  <si>
    <t>Старокачаловская, 1Б</t>
  </si>
  <si>
    <t>7 (495) 790‒23‒93, 7‒903‒670‒60‒44, 7‒903‒714‒76‒64</t>
  </si>
  <si>
    <t>info@samprachka.ru</t>
  </si>
  <si>
    <t>Прачечные</t>
  </si>
  <si>
    <t>+79037147664, 79037147664</t>
  </si>
  <si>
    <t>79037147664, viber://contact/?number=79037147664</t>
  </si>
  <si>
    <t>https://facebook.com/groups/344593940037550</t>
  </si>
  <si>
    <t>https://instagram.com/samprachka_laundry</t>
  </si>
  <si>
    <t>https://vk.com/public197646890</t>
  </si>
  <si>
    <t>https://ok.ru/group/57916031828046</t>
  </si>
  <si>
    <t>https://youtube.com/channel/UCoKar1i-DQdj6DkBiL1iLgA</t>
  </si>
  <si>
    <t>55.568831</t>
  </si>
  <si>
    <t>37.585615</t>
  </si>
  <si>
    <t>Гос-Вет, ветеринарная клиника</t>
  </si>
  <si>
    <t>Лианозово район</t>
  </si>
  <si>
    <t>Алтуфьевское шоссе, 97</t>
  </si>
  <si>
    <t>7 (495) 147‒15‒06</t>
  </si>
  <si>
    <t>gosvet-alt@yandex.ru</t>
  </si>
  <si>
    <t>http://gos-vet.com, http://gos-vet.com/altufevo</t>
  </si>
  <si>
    <t>Ветеринария, Товары / услуги для животных</t>
  </si>
  <si>
    <t>Ветеринарные аптеки, Ветеринарные клиники, Услуги по уходу за животными</t>
  </si>
  <si>
    <t>55.904602</t>
  </si>
  <si>
    <t>37.58599</t>
  </si>
  <si>
    <t>KIBERone, школа программирования для детей</t>
  </si>
  <si>
    <t>Восточное Дегунино район</t>
  </si>
  <si>
    <t>Дубнинская, 32</t>
  </si>
  <si>
    <t>7‒977‒339‒75‒75</t>
  </si>
  <si>
    <t>moscow-sao@kiber-one.com</t>
  </si>
  <si>
    <t>http://moscow-sao.kiber-one.com</t>
  </si>
  <si>
    <t>Дополнительное образование / Развивающие курсы, Средства автоматизации и информационные технологии, Центры творчества и досуга</t>
  </si>
  <si>
    <t>Детские / подростковые клубы, Компьютерные курсы, Разработка компьютерных игр</t>
  </si>
  <si>
    <t>viber://contact/?number=79773397575</t>
  </si>
  <si>
    <t>https://t.me/kiberonesao</t>
  </si>
  <si>
    <t>https://facebook.com/KIBERone.School.Moscow.SAO</t>
  </si>
  <si>
    <t>https://instagram.com/kiberone.moscow.sao</t>
  </si>
  <si>
    <t>https://vk.com/kiberone.sao.moscow</t>
  </si>
  <si>
    <t>55.883341</t>
  </si>
  <si>
    <t>37.558628</t>
  </si>
  <si>
    <t>Mod, жилой комплекс</t>
  </si>
  <si>
    <t>Марьиной Рощи 4-я, вл12/2</t>
  </si>
  <si>
    <t>7 (495) 023‒01‒63, 7 (495) 514‒15‒14, 7 (495) 783‒68‒16, 7 (495) 797‒55‒22</t>
  </si>
  <si>
    <t>mr@mr-group.ru</t>
  </si>
  <si>
    <t>http://mr-group.ru</t>
  </si>
  <si>
    <t>55.797815</t>
  </si>
  <si>
    <t>37.625112</t>
  </si>
  <si>
    <t>Tele2, сеть салонов связи</t>
  </si>
  <si>
    <t>Новослободская, 10 ст1</t>
  </si>
  <si>
    <t>7‒977‒555‒16‒11</t>
  </si>
  <si>
    <t>http://tele2.ru</t>
  </si>
  <si>
    <t>Услуги связи</t>
  </si>
  <si>
    <t>Операторы сотовой связи</t>
  </si>
  <si>
    <t>https://facebook.com/Tele2Russia</t>
  </si>
  <si>
    <t>https://instagram.com/tele2russia</t>
  </si>
  <si>
    <t>https://vk.com/tele2</t>
  </si>
  <si>
    <t>https://ok.ru/group/tele2</t>
  </si>
  <si>
    <t>https://youtube.com/user/AfishaTele2</t>
  </si>
  <si>
    <t>https://twitter.com/tele2russia</t>
  </si>
  <si>
    <t>55.780395</t>
  </si>
  <si>
    <t>37.60035</t>
  </si>
  <si>
    <t>Морозко, образовательный комплекс</t>
  </si>
  <si>
    <t>Расплетина, 13</t>
  </si>
  <si>
    <t>7 (499) 194‒60‒10, 7‒903‒178‒37‒61, 7‒985‒233‒31‒06</t>
  </si>
  <si>
    <t>info@sofiacentr.org, moris.69@mail.ru, ms.dssev@mail.ru</t>
  </si>
  <si>
    <t>http://noumorozko.mskobr.ru, http://sofiacenter.org, http://www.l-morozko.ru</t>
  </si>
  <si>
    <t>Дополнительное образование / Развивающие курсы, Общее образование / Центры раннего развития детей, Спортивные клубы / школы, Услуги по организации праздников / досуга</t>
  </si>
  <si>
    <t>Обучение танцам, Организация и проведение праздников, Спортивные секции, Центры раннего развития детей, Языковые школы</t>
  </si>
  <si>
    <t>55.795455</t>
  </si>
  <si>
    <t>37.482875</t>
  </si>
  <si>
    <t>Lavandinka</t>
  </si>
  <si>
    <t>Ленинский проспект, 15</t>
  </si>
  <si>
    <t>7‒903‒289‒03‒00</t>
  </si>
  <si>
    <t>allo@lavandinka.com</t>
  </si>
  <si>
    <t>http://lavandinka.com</t>
  </si>
  <si>
    <t>Дополнительное образование / Развивающие курсы, Спецмагазины</t>
  </si>
  <si>
    <t>Доставка цветов, Курсы творчества и рукоделия, Сувенирные композиции, Цветы</t>
  </si>
  <si>
    <t>https://instagram.com/lavandinka</t>
  </si>
  <si>
    <t>55.72073</t>
  </si>
  <si>
    <t>37.599973</t>
  </si>
  <si>
    <t>Coworcast, студия записи подкастов</t>
  </si>
  <si>
    <t>Трубная, 32 ст4</t>
  </si>
  <si>
    <t>7‒995‒896‒66‒59</t>
  </si>
  <si>
    <t>hey@coworcast.ru</t>
  </si>
  <si>
    <t>http://coworcast.ru</t>
  </si>
  <si>
    <t>Рекламные услуги</t>
  </si>
  <si>
    <t>Студии звукозаписи, Услуги продюсирования</t>
  </si>
  <si>
    <t>https://t.me/coworcast</t>
  </si>
  <si>
    <t>https://instagram.com/coworcast.studio</t>
  </si>
  <si>
    <t>55.771931</t>
  </si>
  <si>
    <t>37.626283</t>
  </si>
  <si>
    <t>AEROSLEEP, капсульный отель</t>
  </si>
  <si>
    <t>Внуково район</t>
  </si>
  <si>
    <t>Внуково аэропорт, терминал А</t>
  </si>
  <si>
    <t>7‒965‒799‒33‒55, 7‒966‒193‒88‒33</t>
  </si>
  <si>
    <t>aerosleep@mail.ru, vko@aerosleep.space</t>
  </si>
  <si>
    <t>http://aerosleep.space</t>
  </si>
  <si>
    <t>+79657993355, 79657993355</t>
  </si>
  <si>
    <t>https://facebook.com/105047467899285</t>
  </si>
  <si>
    <t>https://instagram.com/aerosleep.space</t>
  </si>
  <si>
    <t>https://vk.com/aerosleep</t>
  </si>
  <si>
    <t>55.602711</t>
  </si>
  <si>
    <t>37.283313</t>
  </si>
  <si>
    <t>Верный, сеть универсамов</t>
  </si>
  <si>
    <t>Вертолётчиков, 2а к1</t>
  </si>
  <si>
    <t>7 (343) 237‒22‒46, 7 (499) 755‒40‒22, 7 (843) 524‒75‒45, 7‒926‒874‒42‒05, 8‒800‒250‒66‒48</t>
  </si>
  <si>
    <t>7‒926‒874‒42‒05</t>
  </si>
  <si>
    <t>info@ivoin.ru, postmaster@verno-info.ru</t>
  </si>
  <si>
    <t>http://verno-info.ru</t>
  </si>
  <si>
    <t>Продовольственные магазины</t>
  </si>
  <si>
    <t>https://instagram.com/verny_official</t>
  </si>
  <si>
    <t>https://vk.com/verny_official</t>
  </si>
  <si>
    <t>55.699084</t>
  </si>
  <si>
    <t>37.94153</t>
  </si>
  <si>
    <t>Hanson Service, автосервис</t>
  </si>
  <si>
    <t>Ермакова Роща, 7а ст1</t>
  </si>
  <si>
    <t>7 (499) 492‒99‒17</t>
  </si>
  <si>
    <t>hanson65@mail.ru</t>
  </si>
  <si>
    <t>http://www.hanson.su</t>
  </si>
  <si>
    <t>Аварийные / справочные / экстренные службы, Автосервис, Автотовары</t>
  </si>
  <si>
    <t>Автозапчасти для иномарок, Авторемонт и техобслуживание (СТО), Автостекло, Аппаратная замена масла, Компьютерная диагностика автомобилей, Кузовной ремонт, Развал / Схождение, Ремонт / обслуживание климатических систем автомобиля, Ремонт автоэлектрики, Ремонт АКПП, Ремонт бензиновых двигателей, Ремонт выхлопных систем, Ремонт МКПП, Ремонт ходовой части автомобиля, Ремонт электронных систем управления автомобиля, Тюнинг, Установка / ремонт автостёкол, Шиномонтаж, Эвакуация автомобилей</t>
  </si>
  <si>
    <t>Пн: c 09:00-20:00, Вт: c 09:00-20:00, Ср: c 09:00-20:00, Чт: c 09:00-20:00, Пт: c 09:00-20:00, Сб: c 10:00-19:00, Вс: c 10:00-19:00</t>
  </si>
  <si>
    <t>https://facebook.com/hansonservice1</t>
  </si>
  <si>
    <t>https://instagram.com/hanson.service</t>
  </si>
  <si>
    <t>https://vk.com/id85939175</t>
  </si>
  <si>
    <t>55.758396</t>
  </si>
  <si>
    <t>37.530502</t>
  </si>
  <si>
    <t>Бургер Кинг, сеть ресторанов быстрого питания</t>
  </si>
  <si>
    <t>Авиамоторная, 41Б</t>
  </si>
  <si>
    <t>7 (495) 544‒50‒00</t>
  </si>
  <si>
    <t>feedback@burgerking.ru</t>
  </si>
  <si>
    <t>http://www.burgerking.ru</t>
  </si>
  <si>
    <t>Ежедневно с 06:00 до 03:00</t>
  </si>
  <si>
    <t>+79260815155, 79260815155</t>
  </si>
  <si>
    <t>79260815155, viber://contact/?number=79260815155</t>
  </si>
  <si>
    <t>https://t.me/mr_whopper_bot</t>
  </si>
  <si>
    <t>https://facebook.com/burgerkingrussia</t>
  </si>
  <si>
    <t>https://instagram.com/burgerking_russia</t>
  </si>
  <si>
    <t>https://vk.com/burgerking</t>
  </si>
  <si>
    <t>https://youtube.com/user/BurgerKingRU</t>
  </si>
  <si>
    <t>https://twitter.com/burgerkingrus</t>
  </si>
  <si>
    <t>55.753531</t>
  </si>
  <si>
    <t>37.716629</t>
  </si>
  <si>
    <t>РИМ, медиагруппа</t>
  </si>
  <si>
    <t>8‒800‒775‒35‒27</t>
  </si>
  <si>
    <t>hello@rim-m.ru</t>
  </si>
  <si>
    <t>http://rim-group.ru</t>
  </si>
  <si>
    <t>Наружная реклама</t>
  </si>
  <si>
    <t>Размещение наружной рекламы</t>
  </si>
  <si>
    <t>BoomFit, студия растяжки и бокса</t>
  </si>
  <si>
    <t>4-й Самотёчный переулок, 9</t>
  </si>
  <si>
    <t>7‒985‒841‒71‒47</t>
  </si>
  <si>
    <t>booomfit-studio@yandex.ru</t>
  </si>
  <si>
    <t>http://boom-fit.ru</t>
  </si>
  <si>
    <t>Спортивные секции, Фитнес-клубы</t>
  </si>
  <si>
    <t>+79858417147, 79858417147</t>
  </si>
  <si>
    <t>https://t.me/boomfit</t>
  </si>
  <si>
    <t>https://instagram.com/boomfit_studio</t>
  </si>
  <si>
    <t>55.778862</t>
  </si>
  <si>
    <t>37.613071</t>
  </si>
  <si>
    <t>Чио Чио, японская экспресс-парикмахерская</t>
  </si>
  <si>
    <t>Ярославский район</t>
  </si>
  <si>
    <t>Красная Сосна, 2а</t>
  </si>
  <si>
    <t>7‒909‒961‒94‒35, 8‒800‒200‒13‒27, 8‒800‒600‒65‒16</t>
  </si>
  <si>
    <t>7‒909‒961‒94‒35</t>
  </si>
  <si>
    <t>chio.msk@gmail.com</t>
  </si>
  <si>
    <t>http://chio-chio.ru</t>
  </si>
  <si>
    <t>55.851264</t>
  </si>
  <si>
    <t>37.678584</t>
  </si>
  <si>
    <t>Всего: 200</t>
  </si>
  <si>
    <t>ИТА ГРУПП, сеть розничных магазинов по продаже запчастей к бытовой технике и фильтров для воды</t>
  </si>
  <si>
    <t>Моршанская, 4</t>
  </si>
  <si>
    <t>7 (499) 688‒83‒80, 7‒965‒241‒91‒71</t>
  </si>
  <si>
    <t>7‒965‒241‒91‒71</t>
  </si>
  <si>
    <t>7286535@mail.ru</t>
  </si>
  <si>
    <t>http://moscow.ita-group.ru</t>
  </si>
  <si>
    <t>Аудио / Видео / Бытовая техника, Климатическое оборудование, Сантехническое оборудование</t>
  </si>
  <si>
    <t>Запчасти / аксессуары для бытовой техники, Оборудование для очистки воды, Ремонт / обслуживание климатического оборудования, Ремонт / установка бытовой техники</t>
  </si>
  <si>
    <t>https://facebook.com/itagroup</t>
  </si>
  <si>
    <t>https://vk.com/itagroup</t>
  </si>
  <si>
    <t>https://ok.ru/group/53969274339505</t>
  </si>
  <si>
    <t>https://youtube.com/channel/UCHlpTRpbNvpFN8-f07UkhQw/featured</t>
  </si>
  <si>
    <t>55.696122</t>
  </si>
  <si>
    <t>37.855381</t>
  </si>
  <si>
    <t>http://www.moscvettorg.com/</t>
  </si>
  <si>
    <t>http://technopark.ru/</t>
  </si>
  <si>
    <t>http://hangpho.cafe/</t>
  </si>
  <si>
    <t>http://vkusvill.ru/</t>
  </si>
  <si>
    <t>http://kdl.ru/home-vizit/</t>
  </si>
  <si>
    <t>http://eapteka.onelink.me/, http://eapteka.ru</t>
  </si>
  <si>
    <t>http://phobo.cafe/</t>
  </si>
  <si>
    <t>http://dodopizza.ru/</t>
  </si>
  <si>
    <t>http://citynails.studio/?utm_, http://citynails.studio/studios/kantemirovskaya/</t>
  </si>
  <si>
    <t>http://shop.mts.ru/</t>
  </si>
  <si>
    <t>http://barbarossa.top/</t>
  </si>
  <si>
    <t>http://harizma.club/kalyan/</t>
  </si>
  <si>
    <t>http://samprachka.ru/</t>
  </si>
  <si>
    <t>http://cafe-anderson.ru/</t>
  </si>
  <si>
    <t>База скачана с https://rus-base.ru</t>
  </si>
  <si>
    <r>
      <t>Внимание!</t>
    </r>
    <r>
      <rPr>
        <sz val="12"/>
        <color rgb="FF000000"/>
        <rFont val="Arial Unicode MS"/>
        <charset val="1"/>
      </rPr>
      <t xml:space="preserve"> Это демонстрационная выгрузка по определенной конфигурации, дающая представление о структуре файла.   </t>
    </r>
  </si>
  <si>
    <t xml:space="preserve">Это демонстрационная выгрузка по определенной конфигурации, дающая представление о структуре файла.   </t>
  </si>
  <si>
    <t>Перейти на сайт RusBase</t>
  </si>
  <si>
    <t>Частые вопросы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</si>
</sst>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rgb="FF000000"/>
      <name val="Arial Unicode MS"/>
      <charset val="1"/>
    </font>
    <font>
      <u/>
      <sz val="11"/>
      <color theme="10"/>
      <name val="Calibri"/>
      <family val="2"/>
      <charset val="204"/>
      <scheme val="minor"/>
    </font>
    <font>
      <b/>
      <sz val="14"/>
      <color rgb="FF000000"/>
      <name val="Arial Unicode MS"/>
      <charset val="1"/>
    </font>
    <font>
      <sz val="12"/>
      <color rgb="FF000000"/>
      <name val="Arial Unicode MS"/>
      <charset val="1"/>
    </font>
    <font>
      <b/>
      <sz val="12"/>
      <color rgb="FF000000"/>
      <name val="Arial Unicode MS"/>
      <charset val="1"/>
    </font>
    <font>
      <b/>
      <sz val="12"/>
      <color rgb="FF1B88C1"/>
      <name val="Arial Unicode MS"/>
      <charset val="1"/>
    </font>
    <font>
      <b/>
      <u/>
      <sz val="14"/>
      <color theme="10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B400"/>
        <bgColor rgb="FFFF9900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rgb="FFFFFF00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rgb="FFD9D9D9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D9D9D9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2" borderId="0" xfId="0" applyFont="1" applyFill="1" applyBorder="1" applyAlignment="1">
      <alignment wrapText="1"/>
    </xf>
    <xf numFmtId="0" fontId="0" fillId="0" borderId="0" xfId="0" applyAlignment="1">
      <alignment wrapText="1"/>
    </xf>
    <xf numFmtId="0" fontId="1" fillId="3" borderId="0" xfId="0" applyFont="1" applyFill="1" applyAlignment="1">
      <alignment horizontal="center"/>
    </xf>
    <xf numFmtId="0" fontId="4" fillId="4" borderId="0" xfId="0" applyFont="1" applyFill="1" applyBorder="1" applyAlignment="1">
      <alignment horizontal="center" vertical="center" wrapText="1"/>
    </xf>
    <xf numFmtId="0" fontId="0" fillId="5" borderId="0" xfId="0" applyFill="1"/>
    <xf numFmtId="0" fontId="6" fillId="6" borderId="0" xfId="0" applyFont="1" applyFill="1" applyBorder="1" applyAlignment="1">
      <alignment wrapText="1"/>
    </xf>
    <xf numFmtId="0" fontId="5" fillId="5" borderId="0" xfId="0" applyFont="1" applyFill="1"/>
    <xf numFmtId="0" fontId="0" fillId="7" borderId="0" xfId="0" applyFill="1"/>
    <xf numFmtId="0" fontId="6" fillId="8" borderId="0" xfId="0" applyFont="1" applyFill="1" applyBorder="1" applyAlignment="1">
      <alignment wrapText="1"/>
    </xf>
    <xf numFmtId="0" fontId="7" fillId="8" borderId="0" xfId="0" applyFont="1" applyFill="1" applyBorder="1" applyAlignment="1">
      <alignment wrapText="1"/>
    </xf>
    <xf numFmtId="0" fontId="5" fillId="8" borderId="0" xfId="0" applyFont="1" applyFill="1" applyBorder="1" applyAlignment="1">
      <alignment wrapText="1"/>
    </xf>
    <xf numFmtId="0" fontId="8" fillId="8" borderId="0" xfId="1" applyFont="1" applyFill="1" applyBorder="1" applyAlignment="1">
      <alignment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2215946</xdr:colOff>
      <xdr:row>4</xdr:row>
      <xdr:rowOff>114300</xdr:rowOff>
    </xdr:to>
    <xdr:pic>
      <xdr:nvPicPr>
        <xdr:cNvPr id="9" name="Рисунок 8">
          <a:extLst>
            <a:ext uri="{FF2B5EF4-FFF2-40B4-BE49-F238E27FC236}">
              <a16:creationId xmlns:a16="http://schemas.microsoft.com/office/drawing/2014/main" id="{AFA9C136-6454-45D9-A499-F666A0EE6E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435146" cy="990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shop.mts.ru/" TargetMode="External"/><Relationship Id="rId13" Type="http://schemas.openxmlformats.org/officeDocument/2006/relationships/hyperlink" Target="https://export-base.ru/readme" TargetMode="External"/><Relationship Id="rId3" Type="http://schemas.openxmlformats.org/officeDocument/2006/relationships/hyperlink" Target="http://hangpho.cafe/" TargetMode="External"/><Relationship Id="rId7" Type="http://schemas.openxmlformats.org/officeDocument/2006/relationships/hyperlink" Target="http://dodopizza.ru/" TargetMode="External"/><Relationship Id="rId12" Type="http://schemas.openxmlformats.org/officeDocument/2006/relationships/hyperlink" Target="http://cafe-anderson.ru/" TargetMode="External"/><Relationship Id="rId17" Type="http://schemas.openxmlformats.org/officeDocument/2006/relationships/drawing" Target="../drawings/drawing1.xml"/><Relationship Id="rId2" Type="http://schemas.openxmlformats.org/officeDocument/2006/relationships/hyperlink" Target="http://technopark.ru/?utm_source=2gis&amp;utm_medium=cpc&amp;utm_campaign=2gis&amp;utm_content=msk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://www.moscvettorg.com/?utm_source=2gis&amp;utm_medium=prioritet&amp;utm_campaign=2gis_geo" TargetMode="External"/><Relationship Id="rId6" Type="http://schemas.openxmlformats.org/officeDocument/2006/relationships/hyperlink" Target="http://phobo.cafe/" TargetMode="External"/><Relationship Id="rId11" Type="http://schemas.openxmlformats.org/officeDocument/2006/relationships/hyperlink" Target="http://samprachka.ru/" TargetMode="External"/><Relationship Id="rId5" Type="http://schemas.openxmlformats.org/officeDocument/2006/relationships/hyperlink" Target="http://kdl.ru/home-vizit/" TargetMode="External"/><Relationship Id="rId15" Type="http://schemas.openxmlformats.org/officeDocument/2006/relationships/hyperlink" Target="https://rus-base.ru/questions/" TargetMode="External"/><Relationship Id="rId10" Type="http://schemas.openxmlformats.org/officeDocument/2006/relationships/hyperlink" Target="http://harizma.club/kalyan/" TargetMode="External"/><Relationship Id="rId4" Type="http://schemas.openxmlformats.org/officeDocument/2006/relationships/hyperlink" Target="http://vkusvill.ru/" TargetMode="External"/><Relationship Id="rId9" Type="http://schemas.openxmlformats.org/officeDocument/2006/relationships/hyperlink" Target="http://barbarossa.top/" TargetMode="External"/><Relationship Id="rId14" Type="http://schemas.openxmlformats.org/officeDocument/2006/relationships/hyperlink" Target="https://rus-base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4B2728-84C8-4317-B601-7AB6623461D4}">
  <dimension ref="A1:CR210"/>
  <sheetViews>
    <sheetView tabSelected="1" workbookViewId="0">
      <selection activeCell="E3" sqref="E3:S3"/>
    </sheetView>
  </sheetViews>
  <sheetFormatPr defaultRowHeight="15"/>
  <cols>
    <col min="1" max="1" width="18.28515625" bestFit="1" customWidth="1"/>
    <col min="2" max="2" width="96.85546875" bestFit="1" customWidth="1"/>
    <col min="3" max="3" width="7.7109375" bestFit="1" customWidth="1"/>
    <col min="4" max="4" width="26.85546875" bestFit="1" customWidth="1"/>
    <col min="5" max="5" width="7.7109375" bestFit="1" customWidth="1"/>
    <col min="6" max="6" width="34.7109375" bestFit="1" customWidth="1"/>
    <col min="7" max="7" width="49.5703125" bestFit="1" customWidth="1"/>
    <col min="8" max="8" width="7.85546875" bestFit="1" customWidth="1"/>
    <col min="9" max="9" width="52.85546875" customWidth="1"/>
    <col min="10" max="10" width="34" bestFit="1" customWidth="1"/>
    <col min="11" max="11" width="40.42578125" customWidth="1"/>
    <col min="12" max="12" width="37.85546875" customWidth="1"/>
    <col min="13" max="13" width="142.7109375" customWidth="1"/>
    <col min="14" max="14" width="159" customWidth="1"/>
    <col min="15" max="15" width="138.7109375" bestFit="1" customWidth="1"/>
    <col min="16" max="16" width="89.5703125" bestFit="1" customWidth="1"/>
    <col min="17" max="17" width="51.42578125" bestFit="1" customWidth="1"/>
    <col min="18" max="18" width="48.42578125" bestFit="1" customWidth="1"/>
    <col min="19" max="19" width="52.5703125" bestFit="1" customWidth="1"/>
    <col min="20" max="20" width="50.42578125" customWidth="1"/>
    <col min="21" max="21" width="51.42578125" customWidth="1"/>
    <col min="22" max="22" width="35.28515625" bestFit="1" customWidth="1"/>
    <col min="23" max="23" width="36.5703125" bestFit="1" customWidth="1"/>
    <col min="24" max="24" width="65.42578125" bestFit="1" customWidth="1"/>
    <col min="25" max="25" width="34.42578125" bestFit="1" customWidth="1"/>
    <col min="26" max="26" width="6.140625" bestFit="1" customWidth="1"/>
    <col min="28" max="28" width="10.7109375" bestFit="1" customWidth="1"/>
    <col min="31" max="32" width="9.5703125" bestFit="1" customWidth="1"/>
  </cols>
  <sheetData>
    <row r="1" spans="1:96" ht="18.75">
      <c r="A1" s="8"/>
      <c r="B1" s="8"/>
      <c r="C1" s="9"/>
      <c r="D1" s="9"/>
      <c r="E1" s="12" t="s">
        <v>2201</v>
      </c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</row>
    <row r="2" spans="1:96" ht="15.75">
      <c r="A2" s="8"/>
      <c r="B2" s="8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</row>
    <row r="3" spans="1:96" ht="18.75">
      <c r="A3" s="8"/>
      <c r="B3" s="8"/>
      <c r="C3" s="11"/>
      <c r="D3" s="11"/>
      <c r="E3" s="12" t="s">
        <v>2202</v>
      </c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</row>
    <row r="4" spans="1:96" ht="15.75">
      <c r="A4" s="8"/>
      <c r="B4" s="8"/>
      <c r="C4" s="11"/>
      <c r="D4" s="11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</row>
    <row r="5" spans="1:96" ht="15.75">
      <c r="A5" s="8"/>
      <c r="B5" s="8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</row>
    <row r="6" spans="1:96" ht="15.75">
      <c r="A6" s="6" t="s">
        <v>2199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7" t="s">
        <v>2200</v>
      </c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1:96" s="2" customFormat="1" ht="18.95" customHeight="1">
      <c r="A7" s="4" t="s">
        <v>33</v>
      </c>
      <c r="B7" s="4"/>
      <c r="C7" s="4"/>
      <c r="D7" s="4"/>
      <c r="E7" s="4"/>
      <c r="F7" s="4"/>
      <c r="G7" s="4" t="s">
        <v>33</v>
      </c>
      <c r="H7" s="4"/>
      <c r="I7" s="4"/>
      <c r="J7" s="4"/>
      <c r="K7" s="4"/>
      <c r="L7" s="4"/>
      <c r="M7" s="4" t="s">
        <v>33</v>
      </c>
      <c r="N7" s="4"/>
      <c r="O7" s="4"/>
      <c r="P7" s="4"/>
      <c r="Q7" s="4"/>
      <c r="R7" s="4" t="s">
        <v>33</v>
      </c>
      <c r="S7" s="4"/>
      <c r="T7" s="4"/>
      <c r="U7" s="4"/>
      <c r="V7" s="4"/>
      <c r="W7" s="4" t="s">
        <v>33</v>
      </c>
      <c r="X7" s="4"/>
      <c r="Y7" s="4"/>
      <c r="Z7" s="4"/>
      <c r="AA7" s="4"/>
      <c r="AB7" s="4" t="s">
        <v>33</v>
      </c>
      <c r="AC7" s="4"/>
      <c r="AD7" s="4"/>
      <c r="AE7" s="4"/>
      <c r="AF7" s="4"/>
    </row>
    <row r="8" spans="1:96" s="3" customFormat="1">
      <c r="A8" s="3" t="s">
        <v>0</v>
      </c>
      <c r="B8" s="3" t="s">
        <v>1</v>
      </c>
      <c r="C8" s="3" t="s">
        <v>2</v>
      </c>
      <c r="D8" s="3" t="s">
        <v>3</v>
      </c>
      <c r="E8" s="3" t="s">
        <v>4</v>
      </c>
      <c r="F8" s="3" t="s">
        <v>5</v>
      </c>
      <c r="G8" s="3" t="s">
        <v>6</v>
      </c>
      <c r="H8" s="3" t="s">
        <v>7</v>
      </c>
      <c r="I8" s="3" t="s">
        <v>8</v>
      </c>
      <c r="J8" s="3" t="s">
        <v>9</v>
      </c>
      <c r="K8" s="3" t="s">
        <v>10</v>
      </c>
      <c r="L8" s="3" t="s">
        <v>11</v>
      </c>
      <c r="M8" s="3" t="s">
        <v>12</v>
      </c>
      <c r="N8" s="3" t="s">
        <v>13</v>
      </c>
      <c r="O8" s="3" t="s">
        <v>14</v>
      </c>
      <c r="P8" s="3" t="s">
        <v>15</v>
      </c>
      <c r="Q8" s="3" t="s">
        <v>16</v>
      </c>
      <c r="R8" s="3" t="s">
        <v>17</v>
      </c>
      <c r="S8" s="3" t="s">
        <v>18</v>
      </c>
      <c r="T8" s="3" t="s">
        <v>19</v>
      </c>
      <c r="U8" s="3" t="s">
        <v>20</v>
      </c>
      <c r="V8" s="3" t="s">
        <v>21</v>
      </c>
      <c r="W8" s="3" t="s">
        <v>22</v>
      </c>
      <c r="X8" s="3" t="s">
        <v>23</v>
      </c>
      <c r="Y8" s="3" t="s">
        <v>24</v>
      </c>
      <c r="Z8" s="3" t="s">
        <v>25</v>
      </c>
      <c r="AA8" s="3" t="s">
        <v>26</v>
      </c>
      <c r="AB8" s="3" t="s">
        <v>27</v>
      </c>
      <c r="AC8" s="3" t="s">
        <v>28</v>
      </c>
      <c r="AD8" s="3" t="s">
        <v>29</v>
      </c>
      <c r="AE8" s="3" t="s">
        <v>30</v>
      </c>
      <c r="AF8" s="3" t="s">
        <v>31</v>
      </c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</row>
    <row r="9" spans="1:96">
      <c r="A9" t="str">
        <f>"70000001055983839"</f>
        <v>70000001055983839</v>
      </c>
      <c r="B9" t="s">
        <v>32</v>
      </c>
      <c r="C9" t="s">
        <v>33</v>
      </c>
      <c r="E9" t="s">
        <v>33</v>
      </c>
      <c r="F9" t="s">
        <v>34</v>
      </c>
      <c r="G9" t="s">
        <v>35</v>
      </c>
      <c r="H9">
        <v>107014</v>
      </c>
      <c r="I9" t="s">
        <v>36</v>
      </c>
      <c r="L9" t="s">
        <v>37</v>
      </c>
      <c r="M9" t="s">
        <v>38</v>
      </c>
      <c r="N9" t="s">
        <v>39</v>
      </c>
      <c r="O9" t="s">
        <v>40</v>
      </c>
      <c r="P9" t="s">
        <v>41</v>
      </c>
      <c r="U9" t="s">
        <v>42</v>
      </c>
      <c r="AE9" t="s">
        <v>43</v>
      </c>
      <c r="AF9" t="s">
        <v>44</v>
      </c>
    </row>
    <row r="10" spans="1:96">
      <c r="A10" t="str">
        <f>"70000001055984204"</f>
        <v>70000001055984204</v>
      </c>
      <c r="B10" t="s">
        <v>45</v>
      </c>
      <c r="C10" t="s">
        <v>33</v>
      </c>
      <c r="E10" t="s">
        <v>33</v>
      </c>
      <c r="F10" t="s">
        <v>46</v>
      </c>
      <c r="G10" t="s">
        <v>47</v>
      </c>
      <c r="H10">
        <v>109377</v>
      </c>
      <c r="I10" t="s">
        <v>48</v>
      </c>
      <c r="K10" t="s">
        <v>49</v>
      </c>
      <c r="L10" t="s">
        <v>50</v>
      </c>
      <c r="M10" t="s">
        <v>51</v>
      </c>
      <c r="N10" t="s">
        <v>52</v>
      </c>
      <c r="O10" t="s">
        <v>53</v>
      </c>
      <c r="P10" t="s">
        <v>54</v>
      </c>
      <c r="T10" t="s">
        <v>55</v>
      </c>
      <c r="U10" t="s">
        <v>56</v>
      </c>
      <c r="V10" t="s">
        <v>57</v>
      </c>
      <c r="AE10" t="s">
        <v>58</v>
      </c>
      <c r="AF10" t="s">
        <v>59</v>
      </c>
    </row>
    <row r="11" spans="1:96">
      <c r="A11" t="str">
        <f>"70000001055984460"</f>
        <v>70000001055984460</v>
      </c>
      <c r="B11" t="s">
        <v>60</v>
      </c>
      <c r="C11" t="s">
        <v>33</v>
      </c>
      <c r="E11" t="s">
        <v>33</v>
      </c>
      <c r="F11" t="s">
        <v>61</v>
      </c>
      <c r="G11" t="s">
        <v>62</v>
      </c>
      <c r="H11">
        <v>125080</v>
      </c>
      <c r="I11" t="s">
        <v>63</v>
      </c>
      <c r="K11" t="s">
        <v>64</v>
      </c>
      <c r="L11" t="s">
        <v>65</v>
      </c>
      <c r="M11" t="s">
        <v>66</v>
      </c>
      <c r="N11" t="s">
        <v>67</v>
      </c>
      <c r="O11" t="s">
        <v>68</v>
      </c>
      <c r="P11" t="s">
        <v>54</v>
      </c>
      <c r="T11" t="s">
        <v>69</v>
      </c>
      <c r="U11" t="s">
        <v>70</v>
      </c>
      <c r="V11" t="s">
        <v>71</v>
      </c>
      <c r="W11" t="s">
        <v>72</v>
      </c>
      <c r="AE11" t="s">
        <v>73</v>
      </c>
      <c r="AF11" t="s">
        <v>74</v>
      </c>
    </row>
    <row r="12" spans="1:96">
      <c r="A12" t="str">
        <f>"70000001055986736"</f>
        <v>70000001055986736</v>
      </c>
      <c r="B12" t="s">
        <v>75</v>
      </c>
      <c r="C12" t="s">
        <v>33</v>
      </c>
      <c r="E12" t="s">
        <v>33</v>
      </c>
      <c r="F12" t="s">
        <v>76</v>
      </c>
      <c r="G12" t="s">
        <v>77</v>
      </c>
      <c r="H12">
        <v>107045</v>
      </c>
      <c r="I12" t="s">
        <v>78</v>
      </c>
      <c r="K12" t="s">
        <v>79</v>
      </c>
      <c r="L12" t="s">
        <v>80</v>
      </c>
      <c r="M12" t="s">
        <v>81</v>
      </c>
      <c r="N12" t="s">
        <v>81</v>
      </c>
      <c r="O12" t="s">
        <v>82</v>
      </c>
      <c r="P12" t="s">
        <v>54</v>
      </c>
      <c r="V12" t="s">
        <v>83</v>
      </c>
      <c r="AE12" t="s">
        <v>84</v>
      </c>
      <c r="AF12" t="s">
        <v>85</v>
      </c>
    </row>
    <row r="13" spans="1:96">
      <c r="A13" t="str">
        <f>"70000001055986752"</f>
        <v>70000001055986752</v>
      </c>
      <c r="B13" t="s">
        <v>86</v>
      </c>
      <c r="C13" t="s">
        <v>33</v>
      </c>
      <c r="E13" t="s">
        <v>33</v>
      </c>
      <c r="F13" t="s">
        <v>76</v>
      </c>
      <c r="G13" t="s">
        <v>87</v>
      </c>
      <c r="H13">
        <v>107045</v>
      </c>
      <c r="I13" t="s">
        <v>88</v>
      </c>
      <c r="K13" t="s">
        <v>89</v>
      </c>
      <c r="L13" t="s">
        <v>90</v>
      </c>
      <c r="M13" t="s">
        <v>91</v>
      </c>
      <c r="N13" t="s">
        <v>92</v>
      </c>
      <c r="O13" t="s">
        <v>93</v>
      </c>
      <c r="P13" t="s">
        <v>94</v>
      </c>
      <c r="Q13">
        <v>79151206045</v>
      </c>
      <c r="T13" t="s">
        <v>95</v>
      </c>
      <c r="U13" t="s">
        <v>96</v>
      </c>
      <c r="V13" t="s">
        <v>97</v>
      </c>
      <c r="X13" t="s">
        <v>98</v>
      </c>
      <c r="AE13" t="s">
        <v>99</v>
      </c>
      <c r="AF13" t="s">
        <v>100</v>
      </c>
    </row>
    <row r="14" spans="1:96">
      <c r="A14" t="str">
        <f>"70000001055992922"</f>
        <v>70000001055992922</v>
      </c>
      <c r="B14" t="s">
        <v>101</v>
      </c>
      <c r="C14" t="s">
        <v>33</v>
      </c>
      <c r="E14" t="s">
        <v>33</v>
      </c>
      <c r="F14" t="s">
        <v>102</v>
      </c>
      <c r="G14" t="s">
        <v>103</v>
      </c>
      <c r="H14">
        <v>105215</v>
      </c>
      <c r="I14" t="s">
        <v>104</v>
      </c>
      <c r="K14" t="s">
        <v>105</v>
      </c>
      <c r="L14" t="s">
        <v>106</v>
      </c>
      <c r="M14" t="s">
        <v>81</v>
      </c>
      <c r="N14" t="s">
        <v>81</v>
      </c>
      <c r="O14" t="s">
        <v>107</v>
      </c>
      <c r="T14" t="s">
        <v>108</v>
      </c>
      <c r="U14" t="s">
        <v>109</v>
      </c>
      <c r="V14" t="s">
        <v>110</v>
      </c>
      <c r="W14" t="s">
        <v>111</v>
      </c>
      <c r="X14" t="s">
        <v>112</v>
      </c>
      <c r="Y14" t="s">
        <v>113</v>
      </c>
      <c r="AE14" t="s">
        <v>114</v>
      </c>
      <c r="AF14" t="s">
        <v>115</v>
      </c>
    </row>
    <row r="15" spans="1:96">
      <c r="A15" t="str">
        <f>"70000001056003033"</f>
        <v>70000001056003033</v>
      </c>
      <c r="B15" t="s">
        <v>116</v>
      </c>
      <c r="C15" t="s">
        <v>33</v>
      </c>
      <c r="E15" t="s">
        <v>33</v>
      </c>
      <c r="F15" t="s">
        <v>117</v>
      </c>
      <c r="G15" t="s">
        <v>118</v>
      </c>
      <c r="H15">
        <v>115487</v>
      </c>
      <c r="I15" t="s">
        <v>119</v>
      </c>
      <c r="K15" t="s">
        <v>120</v>
      </c>
      <c r="L15" t="s">
        <v>121</v>
      </c>
      <c r="M15" t="s">
        <v>122</v>
      </c>
      <c r="N15" t="s">
        <v>123</v>
      </c>
      <c r="O15" t="s">
        <v>124</v>
      </c>
      <c r="P15" t="s">
        <v>125</v>
      </c>
      <c r="AE15" t="s">
        <v>126</v>
      </c>
      <c r="AF15" t="s">
        <v>127</v>
      </c>
    </row>
    <row r="16" spans="1:96">
      <c r="A16" t="str">
        <f>"70000001056004108"</f>
        <v>70000001056004108</v>
      </c>
      <c r="B16" t="s">
        <v>128</v>
      </c>
      <c r="C16" t="s">
        <v>33</v>
      </c>
      <c r="E16" t="s">
        <v>33</v>
      </c>
      <c r="F16" t="s">
        <v>129</v>
      </c>
      <c r="G16" t="s">
        <v>130</v>
      </c>
      <c r="H16">
        <v>105120</v>
      </c>
      <c r="I16" t="s">
        <v>131</v>
      </c>
      <c r="K16" t="s">
        <v>132</v>
      </c>
      <c r="L16" t="s">
        <v>133</v>
      </c>
      <c r="M16" t="s">
        <v>134</v>
      </c>
      <c r="N16" t="s">
        <v>135</v>
      </c>
      <c r="O16" t="s">
        <v>136</v>
      </c>
      <c r="P16" t="s">
        <v>54</v>
      </c>
      <c r="U16" t="s">
        <v>137</v>
      </c>
      <c r="AE16" t="s">
        <v>138</v>
      </c>
      <c r="AF16" t="s">
        <v>139</v>
      </c>
    </row>
    <row r="17" spans="1:32">
      <c r="A17" t="str">
        <f>"70000001056005124"</f>
        <v>70000001056005124</v>
      </c>
      <c r="B17" t="s">
        <v>140</v>
      </c>
      <c r="C17" t="s">
        <v>33</v>
      </c>
      <c r="E17" t="s">
        <v>33</v>
      </c>
      <c r="F17" t="s">
        <v>141</v>
      </c>
      <c r="G17" t="s">
        <v>142</v>
      </c>
      <c r="H17">
        <v>121108</v>
      </c>
      <c r="I17" t="s">
        <v>143</v>
      </c>
      <c r="K17" t="s">
        <v>144</v>
      </c>
      <c r="L17" t="s">
        <v>145</v>
      </c>
      <c r="M17" t="s">
        <v>81</v>
      </c>
      <c r="N17" t="s">
        <v>81</v>
      </c>
      <c r="O17" t="s">
        <v>146</v>
      </c>
      <c r="T17" t="s">
        <v>147</v>
      </c>
      <c r="U17" t="s">
        <v>148</v>
      </c>
      <c r="V17" t="s">
        <v>149</v>
      </c>
      <c r="Y17" t="s">
        <v>150</v>
      </c>
      <c r="AE17" t="s">
        <v>151</v>
      </c>
      <c r="AF17" t="s">
        <v>152</v>
      </c>
    </row>
    <row r="18" spans="1:32">
      <c r="A18" t="str">
        <f>"70000001056007261"</f>
        <v>70000001056007261</v>
      </c>
      <c r="B18" t="s">
        <v>153</v>
      </c>
      <c r="C18" t="s">
        <v>33</v>
      </c>
      <c r="E18" t="s">
        <v>33</v>
      </c>
      <c r="F18" t="s">
        <v>154</v>
      </c>
      <c r="G18" t="s">
        <v>155</v>
      </c>
      <c r="H18">
        <v>125009</v>
      </c>
      <c r="I18" t="s">
        <v>156</v>
      </c>
      <c r="K18" t="s">
        <v>157</v>
      </c>
      <c r="L18" t="s">
        <v>158</v>
      </c>
      <c r="M18" t="s">
        <v>159</v>
      </c>
      <c r="N18" t="s">
        <v>160</v>
      </c>
      <c r="P18" t="s">
        <v>54</v>
      </c>
      <c r="U18" t="s">
        <v>161</v>
      </c>
      <c r="V18" t="s">
        <v>162</v>
      </c>
      <c r="AE18" t="s">
        <v>163</v>
      </c>
      <c r="AF18" t="s">
        <v>164</v>
      </c>
    </row>
    <row r="19" spans="1:32">
      <c r="A19" t="str">
        <f>"70000001056007706"</f>
        <v>70000001056007706</v>
      </c>
      <c r="B19" t="s">
        <v>165</v>
      </c>
      <c r="C19" t="s">
        <v>33</v>
      </c>
      <c r="E19" t="s">
        <v>33</v>
      </c>
      <c r="F19" t="s">
        <v>154</v>
      </c>
      <c r="G19" t="s">
        <v>166</v>
      </c>
      <c r="H19">
        <v>125009</v>
      </c>
      <c r="I19" t="s">
        <v>167</v>
      </c>
      <c r="K19" t="s">
        <v>168</v>
      </c>
      <c r="L19" t="s">
        <v>169</v>
      </c>
      <c r="M19" t="s">
        <v>170</v>
      </c>
      <c r="N19" t="s">
        <v>171</v>
      </c>
      <c r="O19" t="s">
        <v>68</v>
      </c>
      <c r="P19" t="s">
        <v>54</v>
      </c>
      <c r="T19" t="s">
        <v>172</v>
      </c>
      <c r="U19" t="s">
        <v>173</v>
      </c>
      <c r="V19" t="s">
        <v>174</v>
      </c>
      <c r="W19" t="s">
        <v>175</v>
      </c>
      <c r="X19" t="s">
        <v>176</v>
      </c>
      <c r="Y19" t="s">
        <v>177</v>
      </c>
      <c r="AE19" t="s">
        <v>178</v>
      </c>
      <c r="AF19" t="s">
        <v>179</v>
      </c>
    </row>
    <row r="20" spans="1:32">
      <c r="A20" t="str">
        <f>"70000001056018311"</f>
        <v>70000001056018311</v>
      </c>
      <c r="B20" t="s">
        <v>180</v>
      </c>
      <c r="C20" t="s">
        <v>33</v>
      </c>
      <c r="E20" t="s">
        <v>33</v>
      </c>
      <c r="F20" t="s">
        <v>181</v>
      </c>
      <c r="G20" t="s">
        <v>182</v>
      </c>
      <c r="H20">
        <v>111558</v>
      </c>
      <c r="I20" t="s">
        <v>183</v>
      </c>
      <c r="K20" t="s">
        <v>184</v>
      </c>
      <c r="L20" t="s">
        <v>185</v>
      </c>
      <c r="M20" t="s">
        <v>51</v>
      </c>
      <c r="N20" t="s">
        <v>186</v>
      </c>
      <c r="O20" t="s">
        <v>187</v>
      </c>
      <c r="P20" t="s">
        <v>54</v>
      </c>
      <c r="S20" t="s">
        <v>188</v>
      </c>
      <c r="T20" t="s">
        <v>189</v>
      </c>
      <c r="U20" t="s">
        <v>190</v>
      </c>
      <c r="V20" t="s">
        <v>191</v>
      </c>
      <c r="AE20" t="s">
        <v>192</v>
      </c>
      <c r="AF20" t="s">
        <v>193</v>
      </c>
    </row>
    <row r="21" spans="1:32">
      <c r="A21" t="str">
        <f>"70000001056024644"</f>
        <v>70000001056024644</v>
      </c>
      <c r="B21" t="s">
        <v>194</v>
      </c>
      <c r="C21" t="s">
        <v>33</v>
      </c>
      <c r="E21" t="s">
        <v>33</v>
      </c>
      <c r="F21" t="s">
        <v>195</v>
      </c>
      <c r="G21" t="s">
        <v>196</v>
      </c>
      <c r="H21">
        <v>115093</v>
      </c>
      <c r="I21" t="s">
        <v>197</v>
      </c>
      <c r="K21" t="s">
        <v>198</v>
      </c>
      <c r="M21" t="s">
        <v>199</v>
      </c>
      <c r="N21" t="s">
        <v>200</v>
      </c>
      <c r="O21" t="s">
        <v>201</v>
      </c>
      <c r="P21" t="s">
        <v>54</v>
      </c>
      <c r="Q21">
        <v>79688252323</v>
      </c>
      <c r="U21" t="s">
        <v>202</v>
      </c>
      <c r="V21" t="s">
        <v>203</v>
      </c>
      <c r="AE21" t="s">
        <v>204</v>
      </c>
      <c r="AF21" t="s">
        <v>205</v>
      </c>
    </row>
    <row r="22" spans="1:32">
      <c r="A22" t="str">
        <f>"70000001056042960"</f>
        <v>70000001056042960</v>
      </c>
      <c r="B22" t="s">
        <v>206</v>
      </c>
      <c r="C22" t="s">
        <v>33</v>
      </c>
      <c r="E22" t="s">
        <v>33</v>
      </c>
      <c r="F22" t="s">
        <v>207</v>
      </c>
      <c r="G22" t="s">
        <v>208</v>
      </c>
      <c r="H22">
        <v>119049</v>
      </c>
      <c r="I22" t="s">
        <v>209</v>
      </c>
      <c r="K22" t="s">
        <v>210</v>
      </c>
      <c r="L22" t="s">
        <v>211</v>
      </c>
      <c r="M22" t="s">
        <v>212</v>
      </c>
      <c r="N22" t="s">
        <v>213</v>
      </c>
      <c r="T22" t="s">
        <v>214</v>
      </c>
      <c r="U22" t="s">
        <v>215</v>
      </c>
      <c r="V22" t="s">
        <v>216</v>
      </c>
      <c r="W22" t="s">
        <v>217</v>
      </c>
      <c r="X22" t="s">
        <v>218</v>
      </c>
      <c r="AE22" t="s">
        <v>219</v>
      </c>
      <c r="AF22" t="s">
        <v>220</v>
      </c>
    </row>
    <row r="23" spans="1:32">
      <c r="A23" t="str">
        <f>"70000001056057817"</f>
        <v>70000001056057817</v>
      </c>
      <c r="B23" t="s">
        <v>221</v>
      </c>
      <c r="C23" t="s">
        <v>33</v>
      </c>
      <c r="E23" t="s">
        <v>33</v>
      </c>
      <c r="F23" t="s">
        <v>222</v>
      </c>
      <c r="G23" t="s">
        <v>223</v>
      </c>
      <c r="H23">
        <v>101000</v>
      </c>
      <c r="I23" t="s">
        <v>224</v>
      </c>
      <c r="K23" t="s">
        <v>225</v>
      </c>
      <c r="L23" t="s">
        <v>226</v>
      </c>
      <c r="M23" t="s">
        <v>227</v>
      </c>
      <c r="N23" t="s">
        <v>228</v>
      </c>
      <c r="O23" t="s">
        <v>229</v>
      </c>
      <c r="P23" t="s">
        <v>230</v>
      </c>
      <c r="Q23">
        <v>79859215833</v>
      </c>
      <c r="R23" t="s">
        <v>231</v>
      </c>
      <c r="S23" t="s">
        <v>232</v>
      </c>
      <c r="AE23" t="s">
        <v>233</v>
      </c>
      <c r="AF23" t="s">
        <v>234</v>
      </c>
    </row>
    <row r="24" spans="1:32">
      <c r="A24" t="str">
        <f>"70000001055854810"</f>
        <v>70000001055854810</v>
      </c>
      <c r="B24" t="s">
        <v>235</v>
      </c>
      <c r="C24" t="s">
        <v>33</v>
      </c>
      <c r="E24" t="s">
        <v>33</v>
      </c>
      <c r="F24" t="s">
        <v>236</v>
      </c>
      <c r="G24" t="s">
        <v>237</v>
      </c>
      <c r="H24">
        <v>119002</v>
      </c>
      <c r="I24" t="s">
        <v>238</v>
      </c>
      <c r="K24" t="s">
        <v>239</v>
      </c>
      <c r="L24" t="s">
        <v>240</v>
      </c>
      <c r="M24" t="s">
        <v>241</v>
      </c>
      <c r="N24" t="s">
        <v>242</v>
      </c>
      <c r="O24" t="s">
        <v>243</v>
      </c>
      <c r="U24" t="s">
        <v>244</v>
      </c>
      <c r="AE24" t="s">
        <v>245</v>
      </c>
      <c r="AF24" t="s">
        <v>246</v>
      </c>
    </row>
    <row r="25" spans="1:32">
      <c r="A25" t="str">
        <f>"70000001055855028"</f>
        <v>70000001055855028</v>
      </c>
      <c r="B25" t="s">
        <v>247</v>
      </c>
      <c r="C25" t="s">
        <v>33</v>
      </c>
      <c r="E25" t="s">
        <v>33</v>
      </c>
      <c r="F25" t="s">
        <v>248</v>
      </c>
      <c r="G25" t="s">
        <v>249</v>
      </c>
      <c r="H25">
        <v>115477</v>
      </c>
      <c r="I25" t="s">
        <v>250</v>
      </c>
      <c r="K25" t="s">
        <v>251</v>
      </c>
      <c r="L25" t="s">
        <v>252</v>
      </c>
      <c r="M25" t="s">
        <v>253</v>
      </c>
      <c r="N25" t="s">
        <v>254</v>
      </c>
      <c r="O25" t="s">
        <v>243</v>
      </c>
      <c r="P25" t="s">
        <v>54</v>
      </c>
      <c r="T25" t="s">
        <v>255</v>
      </c>
      <c r="U25" t="s">
        <v>256</v>
      </c>
      <c r="V25" t="s">
        <v>257</v>
      </c>
      <c r="X25" t="s">
        <v>258</v>
      </c>
      <c r="AE25" t="s">
        <v>259</v>
      </c>
      <c r="AF25" t="s">
        <v>260</v>
      </c>
    </row>
    <row r="26" spans="1:32">
      <c r="A26" t="str">
        <f>"70000001055857074"</f>
        <v>70000001055857074</v>
      </c>
      <c r="B26" t="s">
        <v>261</v>
      </c>
      <c r="C26" t="s">
        <v>33</v>
      </c>
      <c r="E26" t="s">
        <v>33</v>
      </c>
      <c r="F26" t="s">
        <v>262</v>
      </c>
      <c r="H26">
        <v>115404</v>
      </c>
      <c r="I26" t="s">
        <v>263</v>
      </c>
      <c r="K26" t="s">
        <v>264</v>
      </c>
      <c r="L26" t="s">
        <v>265</v>
      </c>
      <c r="M26" t="s">
        <v>266</v>
      </c>
      <c r="N26" t="s">
        <v>267</v>
      </c>
      <c r="O26" t="s">
        <v>268</v>
      </c>
      <c r="AE26" t="s">
        <v>269</v>
      </c>
      <c r="AF26" t="s">
        <v>270</v>
      </c>
    </row>
    <row r="27" spans="1:32">
      <c r="A27" t="str">
        <f>"70000001055857498"</f>
        <v>70000001055857498</v>
      </c>
      <c r="B27" t="s">
        <v>271</v>
      </c>
      <c r="C27" t="s">
        <v>33</v>
      </c>
      <c r="E27" t="s">
        <v>33</v>
      </c>
      <c r="F27" t="s">
        <v>236</v>
      </c>
      <c r="G27" t="s">
        <v>272</v>
      </c>
      <c r="H27">
        <v>119019</v>
      </c>
      <c r="I27" t="s">
        <v>273</v>
      </c>
      <c r="K27" t="s">
        <v>274</v>
      </c>
      <c r="L27" t="s">
        <v>275</v>
      </c>
      <c r="M27" t="s">
        <v>276</v>
      </c>
      <c r="N27" t="s">
        <v>277</v>
      </c>
      <c r="O27" t="s">
        <v>268</v>
      </c>
      <c r="P27" t="s">
        <v>54</v>
      </c>
      <c r="U27" t="s">
        <v>278</v>
      </c>
      <c r="V27" t="s">
        <v>279</v>
      </c>
      <c r="X27" t="s">
        <v>280</v>
      </c>
      <c r="AE27" t="s">
        <v>281</v>
      </c>
      <c r="AF27" t="s">
        <v>282</v>
      </c>
    </row>
    <row r="28" spans="1:32">
      <c r="A28" t="str">
        <f>"70000001055858562"</f>
        <v>70000001055858562</v>
      </c>
      <c r="B28" t="s">
        <v>283</v>
      </c>
      <c r="C28" t="s">
        <v>33</v>
      </c>
      <c r="E28" t="s">
        <v>33</v>
      </c>
      <c r="F28" t="s">
        <v>284</v>
      </c>
      <c r="G28" t="s">
        <v>285</v>
      </c>
      <c r="H28">
        <v>117630</v>
      </c>
      <c r="I28" t="s">
        <v>286</v>
      </c>
      <c r="K28" t="s">
        <v>287</v>
      </c>
      <c r="L28" t="s">
        <v>288</v>
      </c>
      <c r="M28" t="s">
        <v>289</v>
      </c>
      <c r="N28" t="s">
        <v>290</v>
      </c>
      <c r="O28" t="s">
        <v>291</v>
      </c>
      <c r="P28" t="s">
        <v>292</v>
      </c>
      <c r="S28" t="s">
        <v>293</v>
      </c>
      <c r="T28" t="s">
        <v>294</v>
      </c>
      <c r="U28" t="s">
        <v>295</v>
      </c>
      <c r="V28" t="s">
        <v>296</v>
      </c>
      <c r="X28" t="s">
        <v>297</v>
      </c>
      <c r="AE28" t="s">
        <v>298</v>
      </c>
      <c r="AF28" t="s">
        <v>299</v>
      </c>
    </row>
    <row r="29" spans="1:32">
      <c r="A29" t="str">
        <f>"70000001055861356"</f>
        <v>70000001055861356</v>
      </c>
      <c r="B29" t="s">
        <v>300</v>
      </c>
      <c r="C29" t="s">
        <v>33</v>
      </c>
      <c r="E29" t="s">
        <v>33</v>
      </c>
      <c r="F29" t="s">
        <v>301</v>
      </c>
      <c r="G29" t="s">
        <v>302</v>
      </c>
      <c r="H29">
        <v>109145</v>
      </c>
      <c r="I29" t="s">
        <v>303</v>
      </c>
      <c r="K29" t="s">
        <v>304</v>
      </c>
      <c r="L29" t="s">
        <v>305</v>
      </c>
      <c r="M29" t="s">
        <v>289</v>
      </c>
      <c r="N29" t="s">
        <v>306</v>
      </c>
      <c r="O29" t="s">
        <v>136</v>
      </c>
      <c r="P29" t="s">
        <v>307</v>
      </c>
      <c r="U29" t="s">
        <v>308</v>
      </c>
      <c r="V29" t="s">
        <v>309</v>
      </c>
      <c r="AE29" t="s">
        <v>310</v>
      </c>
      <c r="AF29" t="s">
        <v>311</v>
      </c>
    </row>
    <row r="30" spans="1:32">
      <c r="A30" t="str">
        <f>"70000001055861407"</f>
        <v>70000001055861407</v>
      </c>
      <c r="B30" t="s">
        <v>312</v>
      </c>
      <c r="C30" t="s">
        <v>33</v>
      </c>
      <c r="E30" t="s">
        <v>33</v>
      </c>
      <c r="F30" t="s">
        <v>154</v>
      </c>
      <c r="G30" t="s">
        <v>313</v>
      </c>
      <c r="H30">
        <v>125009</v>
      </c>
      <c r="I30" t="s">
        <v>314</v>
      </c>
      <c r="K30" t="s">
        <v>315</v>
      </c>
      <c r="L30" t="s">
        <v>316</v>
      </c>
      <c r="M30" t="s">
        <v>317</v>
      </c>
      <c r="N30" t="s">
        <v>318</v>
      </c>
      <c r="O30" t="s">
        <v>268</v>
      </c>
      <c r="P30" t="s">
        <v>319</v>
      </c>
      <c r="T30" t="s">
        <v>320</v>
      </c>
      <c r="U30" t="s">
        <v>321</v>
      </c>
      <c r="AE30" t="s">
        <v>322</v>
      </c>
      <c r="AF30" t="s">
        <v>323</v>
      </c>
    </row>
    <row r="31" spans="1:32">
      <c r="A31" t="str">
        <f>"70000001055861438"</f>
        <v>70000001055861438</v>
      </c>
      <c r="B31" t="s">
        <v>324</v>
      </c>
      <c r="C31" t="s">
        <v>33</v>
      </c>
      <c r="E31" t="s">
        <v>33</v>
      </c>
      <c r="F31" t="s">
        <v>222</v>
      </c>
      <c r="G31" t="s">
        <v>325</v>
      </c>
      <c r="H31">
        <v>101000</v>
      </c>
      <c r="I31" t="s">
        <v>326</v>
      </c>
      <c r="K31" t="s">
        <v>327</v>
      </c>
      <c r="M31" t="s">
        <v>199</v>
      </c>
      <c r="N31" t="s">
        <v>328</v>
      </c>
      <c r="O31" t="s">
        <v>329</v>
      </c>
      <c r="P31" t="s">
        <v>54</v>
      </c>
      <c r="Q31">
        <v>79197285000</v>
      </c>
      <c r="R31" t="s">
        <v>330</v>
      </c>
      <c r="U31" t="s">
        <v>331</v>
      </c>
      <c r="AE31" t="s">
        <v>332</v>
      </c>
      <c r="AF31" t="s">
        <v>333</v>
      </c>
    </row>
    <row r="32" spans="1:32">
      <c r="A32" t="str">
        <f>"70000001055867837"</f>
        <v>70000001055867837</v>
      </c>
      <c r="B32" t="s">
        <v>334</v>
      </c>
      <c r="C32" t="s">
        <v>33</v>
      </c>
      <c r="E32" t="s">
        <v>33</v>
      </c>
      <c r="F32" t="s">
        <v>335</v>
      </c>
      <c r="G32" t="s">
        <v>336</v>
      </c>
      <c r="H32">
        <v>119634</v>
      </c>
      <c r="K32" t="s">
        <v>337</v>
      </c>
      <c r="L32" t="s">
        <v>338</v>
      </c>
      <c r="M32" t="s">
        <v>339</v>
      </c>
      <c r="N32" t="s">
        <v>340</v>
      </c>
      <c r="O32" t="s">
        <v>341</v>
      </c>
      <c r="P32" t="s">
        <v>54</v>
      </c>
      <c r="T32" t="s">
        <v>342</v>
      </c>
      <c r="U32" t="s">
        <v>343</v>
      </c>
      <c r="V32" t="s">
        <v>344</v>
      </c>
      <c r="X32" t="s">
        <v>345</v>
      </c>
      <c r="AE32" t="s">
        <v>346</v>
      </c>
      <c r="AF32" t="s">
        <v>347</v>
      </c>
    </row>
    <row r="33" spans="1:32">
      <c r="A33" t="str">
        <f>"70000001055873305"</f>
        <v>70000001055873305</v>
      </c>
      <c r="B33" t="s">
        <v>348</v>
      </c>
      <c r="C33" t="s">
        <v>33</v>
      </c>
      <c r="E33" t="s">
        <v>33</v>
      </c>
      <c r="F33" t="s">
        <v>141</v>
      </c>
      <c r="G33" t="s">
        <v>349</v>
      </c>
      <c r="H33">
        <v>121433</v>
      </c>
      <c r="I33" t="s">
        <v>350</v>
      </c>
      <c r="K33" t="s">
        <v>351</v>
      </c>
      <c r="L33" t="s">
        <v>352</v>
      </c>
      <c r="M33" t="s">
        <v>353</v>
      </c>
      <c r="N33" t="s">
        <v>354</v>
      </c>
      <c r="O33" t="s">
        <v>243</v>
      </c>
      <c r="P33" t="s">
        <v>54</v>
      </c>
      <c r="T33" t="s">
        <v>355</v>
      </c>
      <c r="U33" t="s">
        <v>356</v>
      </c>
      <c r="V33" t="s">
        <v>357</v>
      </c>
      <c r="X33" t="s">
        <v>358</v>
      </c>
      <c r="Y33" t="s">
        <v>359</v>
      </c>
      <c r="AE33" t="s">
        <v>360</v>
      </c>
      <c r="AF33" t="s">
        <v>361</v>
      </c>
    </row>
    <row r="34" spans="1:32">
      <c r="A34" t="str">
        <f>"70000001055873865"</f>
        <v>70000001055873865</v>
      </c>
      <c r="B34" t="s">
        <v>362</v>
      </c>
      <c r="C34" t="s">
        <v>33</v>
      </c>
      <c r="E34" t="s">
        <v>33</v>
      </c>
      <c r="F34" t="s">
        <v>363</v>
      </c>
      <c r="G34" t="s">
        <v>364</v>
      </c>
      <c r="H34">
        <v>125222</v>
      </c>
      <c r="I34" t="s">
        <v>365</v>
      </c>
      <c r="K34" t="s">
        <v>366</v>
      </c>
      <c r="L34" t="s">
        <v>367</v>
      </c>
      <c r="M34" t="s">
        <v>81</v>
      </c>
      <c r="N34" t="s">
        <v>81</v>
      </c>
      <c r="O34" t="s">
        <v>368</v>
      </c>
      <c r="W34" t="s">
        <v>369</v>
      </c>
      <c r="AE34" t="s">
        <v>370</v>
      </c>
      <c r="AF34" t="s">
        <v>371</v>
      </c>
    </row>
    <row r="35" spans="1:32">
      <c r="A35" t="str">
        <f>"70000001055879564"</f>
        <v>70000001055879564</v>
      </c>
      <c r="B35" t="s">
        <v>372</v>
      </c>
      <c r="C35" t="s">
        <v>33</v>
      </c>
      <c r="E35" t="s">
        <v>33</v>
      </c>
      <c r="F35" t="s">
        <v>102</v>
      </c>
      <c r="G35" t="s">
        <v>373</v>
      </c>
      <c r="H35">
        <v>105215</v>
      </c>
      <c r="I35" t="s">
        <v>374</v>
      </c>
      <c r="K35" t="s">
        <v>375</v>
      </c>
      <c r="L35" t="s">
        <v>2184</v>
      </c>
      <c r="M35" t="s">
        <v>276</v>
      </c>
      <c r="N35" t="s">
        <v>376</v>
      </c>
      <c r="O35" t="s">
        <v>377</v>
      </c>
      <c r="P35" t="s">
        <v>54</v>
      </c>
      <c r="Q35">
        <v>79160324037</v>
      </c>
      <c r="T35" t="s">
        <v>378</v>
      </c>
      <c r="U35" t="s">
        <v>379</v>
      </c>
      <c r="V35" t="s">
        <v>380</v>
      </c>
      <c r="AE35" t="s">
        <v>381</v>
      </c>
      <c r="AF35" t="s">
        <v>382</v>
      </c>
    </row>
    <row r="36" spans="1:32">
      <c r="A36" t="str">
        <f>"70000001055888907"</f>
        <v>70000001055888907</v>
      </c>
      <c r="B36" t="s">
        <v>383</v>
      </c>
      <c r="C36" t="s">
        <v>33</v>
      </c>
      <c r="E36" t="s">
        <v>33</v>
      </c>
      <c r="F36" t="s">
        <v>384</v>
      </c>
      <c r="G36" t="s">
        <v>385</v>
      </c>
      <c r="H36">
        <v>121087</v>
      </c>
      <c r="I36" t="s">
        <v>386</v>
      </c>
      <c r="K36" t="s">
        <v>387</v>
      </c>
      <c r="L36" t="s">
        <v>388</v>
      </c>
      <c r="M36" t="s">
        <v>51</v>
      </c>
      <c r="N36" t="s">
        <v>52</v>
      </c>
      <c r="O36" t="s">
        <v>389</v>
      </c>
      <c r="P36" t="s">
        <v>54</v>
      </c>
      <c r="T36" t="s">
        <v>390</v>
      </c>
      <c r="U36" t="s">
        <v>391</v>
      </c>
      <c r="V36" t="s">
        <v>392</v>
      </c>
      <c r="W36" t="s">
        <v>393</v>
      </c>
      <c r="X36" t="s">
        <v>394</v>
      </c>
      <c r="AE36" t="s">
        <v>395</v>
      </c>
      <c r="AF36" t="s">
        <v>396</v>
      </c>
    </row>
    <row r="37" spans="1:32">
      <c r="A37" t="str">
        <f>"70000001055897582"</f>
        <v>70000001055897582</v>
      </c>
      <c r="B37" t="s">
        <v>397</v>
      </c>
      <c r="C37" t="s">
        <v>33</v>
      </c>
      <c r="E37" t="s">
        <v>33</v>
      </c>
      <c r="F37" t="s">
        <v>398</v>
      </c>
      <c r="G37" t="s">
        <v>399</v>
      </c>
      <c r="H37">
        <v>119620</v>
      </c>
      <c r="I37" t="s">
        <v>400</v>
      </c>
      <c r="K37" t="s">
        <v>401</v>
      </c>
      <c r="L37" t="s">
        <v>402</v>
      </c>
      <c r="M37" t="s">
        <v>51</v>
      </c>
      <c r="N37" t="s">
        <v>52</v>
      </c>
      <c r="O37" t="s">
        <v>403</v>
      </c>
      <c r="P37" t="s">
        <v>54</v>
      </c>
      <c r="Q37">
        <v>79265501313</v>
      </c>
      <c r="R37" t="s">
        <v>404</v>
      </c>
      <c r="T37" t="s">
        <v>405</v>
      </c>
      <c r="U37" t="s">
        <v>406</v>
      </c>
      <c r="V37" t="s">
        <v>407</v>
      </c>
      <c r="W37" t="s">
        <v>408</v>
      </c>
      <c r="X37" t="s">
        <v>409</v>
      </c>
      <c r="AE37" t="s">
        <v>410</v>
      </c>
      <c r="AF37" t="s">
        <v>411</v>
      </c>
    </row>
    <row r="38" spans="1:32">
      <c r="A38" t="str">
        <f>"70000001055902943"</f>
        <v>70000001055902943</v>
      </c>
      <c r="B38" t="s">
        <v>412</v>
      </c>
      <c r="C38" t="s">
        <v>33</v>
      </c>
      <c r="E38" t="s">
        <v>33</v>
      </c>
      <c r="F38" t="s">
        <v>413</v>
      </c>
      <c r="G38" t="s">
        <v>414</v>
      </c>
      <c r="H38">
        <v>125363</v>
      </c>
      <c r="I38" t="s">
        <v>415</v>
      </c>
      <c r="K38" t="s">
        <v>416</v>
      </c>
      <c r="L38" t="s">
        <v>417</v>
      </c>
      <c r="M38" t="s">
        <v>418</v>
      </c>
      <c r="N38" t="s">
        <v>419</v>
      </c>
      <c r="O38" t="s">
        <v>420</v>
      </c>
      <c r="P38" t="s">
        <v>54</v>
      </c>
      <c r="Q38">
        <v>79831464142</v>
      </c>
      <c r="R38" t="s">
        <v>421</v>
      </c>
      <c r="U38" t="s">
        <v>422</v>
      </c>
      <c r="V38" t="s">
        <v>423</v>
      </c>
      <c r="AE38" t="s">
        <v>424</v>
      </c>
      <c r="AF38" t="s">
        <v>425</v>
      </c>
    </row>
    <row r="39" spans="1:32">
      <c r="A39" t="str">
        <f>"70000001055935675"</f>
        <v>70000001055935675</v>
      </c>
      <c r="B39" t="s">
        <v>426</v>
      </c>
      <c r="C39" t="s">
        <v>33</v>
      </c>
      <c r="E39" t="s">
        <v>33</v>
      </c>
      <c r="F39" t="s">
        <v>427</v>
      </c>
      <c r="G39" t="s">
        <v>428</v>
      </c>
      <c r="H39">
        <v>117519</v>
      </c>
      <c r="I39" t="s">
        <v>429</v>
      </c>
      <c r="K39" t="s">
        <v>430</v>
      </c>
      <c r="L39" t="s">
        <v>2185</v>
      </c>
      <c r="M39" t="s">
        <v>431</v>
      </c>
      <c r="N39" t="s">
        <v>432</v>
      </c>
      <c r="O39" t="s">
        <v>243</v>
      </c>
      <c r="P39" t="s">
        <v>433</v>
      </c>
      <c r="T39" t="s">
        <v>434</v>
      </c>
      <c r="U39" t="s">
        <v>435</v>
      </c>
      <c r="V39" t="s">
        <v>436</v>
      </c>
      <c r="W39" t="s">
        <v>437</v>
      </c>
      <c r="AE39" t="s">
        <v>438</v>
      </c>
      <c r="AF39" t="s">
        <v>439</v>
      </c>
    </row>
    <row r="40" spans="1:32">
      <c r="A40" t="str">
        <f>"70000001055939188"</f>
        <v>70000001055939188</v>
      </c>
      <c r="B40" t="s">
        <v>440</v>
      </c>
      <c r="C40" t="s">
        <v>33</v>
      </c>
      <c r="E40" t="s">
        <v>33</v>
      </c>
      <c r="F40" t="s">
        <v>441</v>
      </c>
      <c r="G40" t="s">
        <v>442</v>
      </c>
      <c r="H40">
        <v>119121</v>
      </c>
      <c r="I40" t="s">
        <v>443</v>
      </c>
      <c r="K40" t="s">
        <v>444</v>
      </c>
      <c r="M40" t="s">
        <v>241</v>
      </c>
      <c r="N40" t="s">
        <v>445</v>
      </c>
      <c r="O40" t="s">
        <v>243</v>
      </c>
      <c r="P40" t="s">
        <v>54</v>
      </c>
      <c r="Q40">
        <v>79057782221</v>
      </c>
      <c r="T40" t="s">
        <v>446</v>
      </c>
      <c r="U40" t="s">
        <v>447</v>
      </c>
      <c r="AE40" t="s">
        <v>448</v>
      </c>
      <c r="AF40" t="s">
        <v>449</v>
      </c>
    </row>
    <row r="41" spans="1:32">
      <c r="A41" t="str">
        <f>"70000001055939655"</f>
        <v>70000001055939655</v>
      </c>
      <c r="B41" t="s">
        <v>450</v>
      </c>
      <c r="C41" t="s">
        <v>33</v>
      </c>
      <c r="E41" t="s">
        <v>33</v>
      </c>
      <c r="F41" t="s">
        <v>451</v>
      </c>
      <c r="G41" t="s">
        <v>452</v>
      </c>
      <c r="H41">
        <v>115551</v>
      </c>
      <c r="I41" t="s">
        <v>453</v>
      </c>
      <c r="K41" t="s">
        <v>454</v>
      </c>
      <c r="M41" t="s">
        <v>253</v>
      </c>
      <c r="N41" t="s">
        <v>455</v>
      </c>
      <c r="O41" t="s">
        <v>456</v>
      </c>
      <c r="P41" t="s">
        <v>54</v>
      </c>
      <c r="U41" t="s">
        <v>457</v>
      </c>
      <c r="AE41" t="s">
        <v>458</v>
      </c>
      <c r="AF41" t="s">
        <v>459</v>
      </c>
    </row>
    <row r="42" spans="1:32">
      <c r="A42" t="str">
        <f>"70000001055941551"</f>
        <v>70000001055941551</v>
      </c>
      <c r="B42" t="s">
        <v>460</v>
      </c>
      <c r="C42" t="s">
        <v>33</v>
      </c>
      <c r="E42" t="s">
        <v>33</v>
      </c>
      <c r="F42" t="s">
        <v>195</v>
      </c>
      <c r="G42" t="s">
        <v>461</v>
      </c>
      <c r="H42">
        <v>115184</v>
      </c>
      <c r="I42" t="s">
        <v>462</v>
      </c>
      <c r="K42" t="s">
        <v>463</v>
      </c>
      <c r="M42" t="s">
        <v>241</v>
      </c>
      <c r="N42" t="s">
        <v>445</v>
      </c>
      <c r="O42" t="s">
        <v>464</v>
      </c>
      <c r="U42" t="s">
        <v>465</v>
      </c>
      <c r="AE42" t="s">
        <v>466</v>
      </c>
      <c r="AF42" t="s">
        <v>467</v>
      </c>
    </row>
    <row r="43" spans="1:32">
      <c r="A43" t="str">
        <f>"70000001055946069"</f>
        <v>70000001055946069</v>
      </c>
      <c r="B43" t="s">
        <v>468</v>
      </c>
      <c r="C43" t="s">
        <v>33</v>
      </c>
      <c r="E43" t="s">
        <v>33</v>
      </c>
      <c r="F43" t="s">
        <v>61</v>
      </c>
      <c r="G43" t="s">
        <v>469</v>
      </c>
      <c r="H43">
        <v>125080</v>
      </c>
      <c r="I43" t="s">
        <v>470</v>
      </c>
      <c r="K43" t="s">
        <v>471</v>
      </c>
      <c r="M43" t="s">
        <v>253</v>
      </c>
      <c r="N43" t="s">
        <v>472</v>
      </c>
      <c r="O43" t="s">
        <v>268</v>
      </c>
      <c r="P43" t="s">
        <v>54</v>
      </c>
      <c r="Q43">
        <v>79260960037</v>
      </c>
      <c r="AE43" t="s">
        <v>473</v>
      </c>
      <c r="AF43" t="s">
        <v>474</v>
      </c>
    </row>
    <row r="44" spans="1:32">
      <c r="A44" t="str">
        <f>"70000001055947830"</f>
        <v>70000001055947830</v>
      </c>
      <c r="B44" t="s">
        <v>475</v>
      </c>
      <c r="C44" t="s">
        <v>33</v>
      </c>
      <c r="E44" t="s">
        <v>33</v>
      </c>
      <c r="F44" t="s">
        <v>476</v>
      </c>
      <c r="G44" t="s">
        <v>477</v>
      </c>
      <c r="H44">
        <v>125212</v>
      </c>
      <c r="I44" t="s">
        <v>478</v>
      </c>
      <c r="K44" t="s">
        <v>479</v>
      </c>
      <c r="L44" t="s">
        <v>480</v>
      </c>
      <c r="M44" t="s">
        <v>481</v>
      </c>
      <c r="N44" t="s">
        <v>482</v>
      </c>
      <c r="O44" t="s">
        <v>243</v>
      </c>
      <c r="P44" t="s">
        <v>54</v>
      </c>
      <c r="T44" t="s">
        <v>483</v>
      </c>
      <c r="U44" t="s">
        <v>484</v>
      </c>
      <c r="V44" t="s">
        <v>485</v>
      </c>
      <c r="Y44" t="s">
        <v>486</v>
      </c>
      <c r="AE44" t="s">
        <v>487</v>
      </c>
      <c r="AF44" t="s">
        <v>488</v>
      </c>
    </row>
    <row r="45" spans="1:32">
      <c r="A45" t="str">
        <f>"70000001055947924"</f>
        <v>70000001055947924</v>
      </c>
      <c r="B45" t="s">
        <v>489</v>
      </c>
      <c r="C45" t="s">
        <v>33</v>
      </c>
      <c r="E45" t="s">
        <v>33</v>
      </c>
      <c r="F45" t="s">
        <v>490</v>
      </c>
      <c r="G45" t="s">
        <v>491</v>
      </c>
      <c r="H45">
        <v>115612</v>
      </c>
      <c r="I45" t="s">
        <v>492</v>
      </c>
      <c r="K45" t="s">
        <v>493</v>
      </c>
      <c r="L45" t="s">
        <v>494</v>
      </c>
      <c r="M45" t="s">
        <v>495</v>
      </c>
      <c r="N45" t="s">
        <v>496</v>
      </c>
      <c r="O45" t="s">
        <v>68</v>
      </c>
      <c r="P45" t="s">
        <v>41</v>
      </c>
      <c r="S45" t="s">
        <v>497</v>
      </c>
      <c r="T45" t="s">
        <v>498</v>
      </c>
      <c r="U45" t="s">
        <v>499</v>
      </c>
      <c r="V45" t="s">
        <v>500</v>
      </c>
      <c r="W45" t="s">
        <v>501</v>
      </c>
      <c r="AE45" t="s">
        <v>502</v>
      </c>
      <c r="AF45" t="s">
        <v>503</v>
      </c>
    </row>
    <row r="46" spans="1:32">
      <c r="A46" t="str">
        <f>"70000001055978095"</f>
        <v>70000001055978095</v>
      </c>
      <c r="B46" t="s">
        <v>504</v>
      </c>
      <c r="C46" t="s">
        <v>33</v>
      </c>
      <c r="E46" t="s">
        <v>33</v>
      </c>
      <c r="F46" t="s">
        <v>505</v>
      </c>
      <c r="G46" t="s">
        <v>506</v>
      </c>
      <c r="H46">
        <v>127106</v>
      </c>
      <c r="I46" t="s">
        <v>507</v>
      </c>
      <c r="K46" t="s">
        <v>508</v>
      </c>
      <c r="L46" t="s">
        <v>509</v>
      </c>
      <c r="M46" t="s">
        <v>51</v>
      </c>
      <c r="N46" t="s">
        <v>52</v>
      </c>
      <c r="O46" t="s">
        <v>510</v>
      </c>
      <c r="P46" t="s">
        <v>54</v>
      </c>
      <c r="T46" t="s">
        <v>511</v>
      </c>
      <c r="U46" t="s">
        <v>512</v>
      </c>
      <c r="V46" t="s">
        <v>513</v>
      </c>
      <c r="X46" t="s">
        <v>514</v>
      </c>
      <c r="Y46" t="s">
        <v>515</v>
      </c>
      <c r="AE46" t="s">
        <v>516</v>
      </c>
      <c r="AF46" t="s">
        <v>517</v>
      </c>
    </row>
    <row r="47" spans="1:32">
      <c r="A47" t="str">
        <f>"70000001055979738"</f>
        <v>70000001055979738</v>
      </c>
      <c r="B47" t="s">
        <v>518</v>
      </c>
      <c r="C47" t="s">
        <v>33</v>
      </c>
      <c r="E47" t="s">
        <v>33</v>
      </c>
      <c r="F47" t="s">
        <v>519</v>
      </c>
      <c r="G47" t="s">
        <v>520</v>
      </c>
      <c r="H47">
        <v>107045</v>
      </c>
      <c r="I47" t="s">
        <v>521</v>
      </c>
      <c r="K47" t="s">
        <v>522</v>
      </c>
      <c r="L47" t="s">
        <v>2186</v>
      </c>
      <c r="M47" t="s">
        <v>253</v>
      </c>
      <c r="N47" t="s">
        <v>523</v>
      </c>
      <c r="O47" t="s">
        <v>93</v>
      </c>
      <c r="U47" t="s">
        <v>524</v>
      </c>
      <c r="AE47" t="s">
        <v>525</v>
      </c>
      <c r="AF47" t="s">
        <v>526</v>
      </c>
    </row>
    <row r="48" spans="1:32">
      <c r="A48" t="str">
        <f>"70000001055980644"</f>
        <v>70000001055980644</v>
      </c>
      <c r="B48" t="s">
        <v>527</v>
      </c>
      <c r="C48" t="s">
        <v>33</v>
      </c>
      <c r="E48" t="s">
        <v>33</v>
      </c>
      <c r="F48" t="s">
        <v>154</v>
      </c>
      <c r="G48" t="s">
        <v>528</v>
      </c>
      <c r="H48">
        <v>125047</v>
      </c>
      <c r="I48" t="s">
        <v>529</v>
      </c>
      <c r="K48" t="s">
        <v>530</v>
      </c>
      <c r="L48" t="s">
        <v>531</v>
      </c>
      <c r="M48" t="s">
        <v>532</v>
      </c>
      <c r="N48" t="s">
        <v>533</v>
      </c>
      <c r="O48" t="s">
        <v>268</v>
      </c>
      <c r="P48" t="s">
        <v>534</v>
      </c>
      <c r="Q48">
        <v>79871142629</v>
      </c>
      <c r="R48" t="s">
        <v>535</v>
      </c>
      <c r="S48" t="s">
        <v>536</v>
      </c>
      <c r="U48" t="s">
        <v>537</v>
      </c>
      <c r="AE48" t="s">
        <v>538</v>
      </c>
      <c r="AF48" t="s">
        <v>539</v>
      </c>
    </row>
    <row r="49" spans="1:32">
      <c r="A49" t="str">
        <f>"70000001055981826"</f>
        <v>70000001055981826</v>
      </c>
      <c r="B49" t="s">
        <v>540</v>
      </c>
      <c r="C49" t="s">
        <v>33</v>
      </c>
      <c r="E49" t="s">
        <v>33</v>
      </c>
      <c r="F49" t="s">
        <v>195</v>
      </c>
      <c r="G49" t="s">
        <v>541</v>
      </c>
      <c r="H49">
        <v>115035</v>
      </c>
      <c r="I49" t="s">
        <v>542</v>
      </c>
      <c r="K49" t="s">
        <v>543</v>
      </c>
      <c r="L49" t="s">
        <v>544</v>
      </c>
      <c r="M49" t="s">
        <v>241</v>
      </c>
      <c r="N49" t="s">
        <v>545</v>
      </c>
      <c r="O49" t="s">
        <v>243</v>
      </c>
      <c r="P49" t="s">
        <v>54</v>
      </c>
      <c r="U49" t="s">
        <v>546</v>
      </c>
      <c r="AE49" t="s">
        <v>547</v>
      </c>
      <c r="AF49" t="s">
        <v>548</v>
      </c>
    </row>
    <row r="50" spans="1:32">
      <c r="A50" t="str">
        <f>"70000001055055121"</f>
        <v>70000001055055121</v>
      </c>
      <c r="B50" t="s">
        <v>549</v>
      </c>
      <c r="C50" t="s">
        <v>33</v>
      </c>
      <c r="E50" t="s">
        <v>33</v>
      </c>
      <c r="F50" t="s">
        <v>550</v>
      </c>
      <c r="G50" t="s">
        <v>551</v>
      </c>
      <c r="H50">
        <v>119296</v>
      </c>
      <c r="I50" t="s">
        <v>552</v>
      </c>
      <c r="K50" t="s">
        <v>553</v>
      </c>
      <c r="M50" t="s">
        <v>253</v>
      </c>
      <c r="N50" t="s">
        <v>554</v>
      </c>
      <c r="O50" t="s">
        <v>555</v>
      </c>
      <c r="P50" t="s">
        <v>556</v>
      </c>
      <c r="Q50">
        <v>79993709748</v>
      </c>
      <c r="R50" t="s">
        <v>557</v>
      </c>
      <c r="T50" t="s">
        <v>558</v>
      </c>
      <c r="U50" t="s">
        <v>559</v>
      </c>
      <c r="AE50" t="s">
        <v>560</v>
      </c>
      <c r="AF50" t="s">
        <v>561</v>
      </c>
    </row>
    <row r="51" spans="1:32">
      <c r="A51" t="str">
        <f>"70000001055062695"</f>
        <v>70000001055062695</v>
      </c>
      <c r="B51" t="s">
        <v>562</v>
      </c>
      <c r="C51" t="s">
        <v>33</v>
      </c>
      <c r="E51" t="s">
        <v>33</v>
      </c>
      <c r="F51" t="s">
        <v>363</v>
      </c>
      <c r="G51" t="s">
        <v>364</v>
      </c>
      <c r="H51">
        <v>125222</v>
      </c>
      <c r="I51" t="s">
        <v>563</v>
      </c>
      <c r="K51" t="s">
        <v>564</v>
      </c>
      <c r="M51" t="s">
        <v>81</v>
      </c>
      <c r="N51" t="s">
        <v>81</v>
      </c>
      <c r="O51" t="s">
        <v>68</v>
      </c>
      <c r="P51" t="s">
        <v>230</v>
      </c>
      <c r="Q51">
        <v>79309292379</v>
      </c>
      <c r="R51" t="s">
        <v>565</v>
      </c>
      <c r="AE51" t="s">
        <v>566</v>
      </c>
      <c r="AF51" t="s">
        <v>567</v>
      </c>
    </row>
    <row r="52" spans="1:32">
      <c r="A52" t="str">
        <f>"70000001055063650"</f>
        <v>70000001055063650</v>
      </c>
      <c r="B52" t="s">
        <v>568</v>
      </c>
      <c r="C52" t="s">
        <v>33</v>
      </c>
      <c r="E52" t="s">
        <v>33</v>
      </c>
      <c r="F52" t="s">
        <v>195</v>
      </c>
      <c r="G52" t="s">
        <v>569</v>
      </c>
      <c r="H52">
        <v>115093</v>
      </c>
      <c r="I52" t="s">
        <v>570</v>
      </c>
      <c r="K52" t="s">
        <v>571</v>
      </c>
      <c r="M52" t="s">
        <v>253</v>
      </c>
      <c r="N52" t="s">
        <v>472</v>
      </c>
      <c r="O52" t="s">
        <v>243</v>
      </c>
      <c r="P52" t="s">
        <v>54</v>
      </c>
      <c r="Q52">
        <v>79958999878</v>
      </c>
      <c r="U52" t="s">
        <v>572</v>
      </c>
      <c r="AE52" t="s">
        <v>573</v>
      </c>
      <c r="AF52" t="s">
        <v>574</v>
      </c>
    </row>
    <row r="53" spans="1:32">
      <c r="A53" t="str">
        <f>"70000001055064715"</f>
        <v>70000001055064715</v>
      </c>
      <c r="B53" t="s">
        <v>101</v>
      </c>
      <c r="C53" t="s">
        <v>33</v>
      </c>
      <c r="E53" t="s">
        <v>33</v>
      </c>
      <c r="F53" t="s">
        <v>141</v>
      </c>
      <c r="G53" t="s">
        <v>575</v>
      </c>
      <c r="H53">
        <v>121433</v>
      </c>
      <c r="K53" t="s">
        <v>576</v>
      </c>
      <c r="L53" t="s">
        <v>106</v>
      </c>
      <c r="M53" t="s">
        <v>81</v>
      </c>
      <c r="N53" t="s">
        <v>81</v>
      </c>
      <c r="O53" t="s">
        <v>577</v>
      </c>
      <c r="T53" t="s">
        <v>108</v>
      </c>
      <c r="U53" t="s">
        <v>109</v>
      </c>
      <c r="V53" t="s">
        <v>110</v>
      </c>
      <c r="W53" t="s">
        <v>111</v>
      </c>
      <c r="X53" t="s">
        <v>112</v>
      </c>
      <c r="Y53" t="s">
        <v>113</v>
      </c>
      <c r="AE53" t="s">
        <v>578</v>
      </c>
      <c r="AF53" t="s">
        <v>579</v>
      </c>
    </row>
    <row r="54" spans="1:32">
      <c r="A54" t="str">
        <f>"70000001055065081"</f>
        <v>70000001055065081</v>
      </c>
      <c r="B54" t="s">
        <v>580</v>
      </c>
      <c r="C54" t="s">
        <v>33</v>
      </c>
      <c r="E54" t="s">
        <v>33</v>
      </c>
      <c r="F54" t="s">
        <v>195</v>
      </c>
      <c r="G54" t="s">
        <v>581</v>
      </c>
      <c r="H54">
        <v>115054</v>
      </c>
      <c r="I54" t="s">
        <v>582</v>
      </c>
      <c r="K54" t="s">
        <v>583</v>
      </c>
      <c r="L54" t="s">
        <v>584</v>
      </c>
      <c r="M54" t="s">
        <v>585</v>
      </c>
      <c r="N54" t="s">
        <v>586</v>
      </c>
      <c r="O54" t="s">
        <v>68</v>
      </c>
      <c r="P54" t="s">
        <v>54</v>
      </c>
      <c r="T54" t="s">
        <v>587</v>
      </c>
      <c r="U54" t="s">
        <v>588</v>
      </c>
      <c r="X54" t="s">
        <v>589</v>
      </c>
      <c r="AE54" t="s">
        <v>590</v>
      </c>
      <c r="AF54" t="s">
        <v>591</v>
      </c>
    </row>
    <row r="55" spans="1:32">
      <c r="A55" t="str">
        <f>"70000001055066360"</f>
        <v>70000001055066360</v>
      </c>
      <c r="B55" t="s">
        <v>592</v>
      </c>
      <c r="C55" t="s">
        <v>33</v>
      </c>
      <c r="E55" t="s">
        <v>33</v>
      </c>
      <c r="F55" t="s">
        <v>593</v>
      </c>
      <c r="G55" t="s">
        <v>594</v>
      </c>
      <c r="H55">
        <v>109387</v>
      </c>
      <c r="I55" t="s">
        <v>595</v>
      </c>
      <c r="K55" t="s">
        <v>596</v>
      </c>
      <c r="L55" t="s">
        <v>597</v>
      </c>
      <c r="M55" t="s">
        <v>289</v>
      </c>
      <c r="N55" t="s">
        <v>290</v>
      </c>
      <c r="O55" t="s">
        <v>598</v>
      </c>
      <c r="P55" t="s">
        <v>307</v>
      </c>
      <c r="U55" t="s">
        <v>599</v>
      </c>
      <c r="AE55" t="s">
        <v>600</v>
      </c>
      <c r="AF55" t="s">
        <v>601</v>
      </c>
    </row>
    <row r="56" spans="1:32">
      <c r="A56" t="str">
        <f>"70000001055066672"</f>
        <v>70000001055066672</v>
      </c>
      <c r="B56" t="s">
        <v>602</v>
      </c>
      <c r="C56" t="s">
        <v>33</v>
      </c>
      <c r="E56" t="s">
        <v>33</v>
      </c>
      <c r="F56" t="s">
        <v>46</v>
      </c>
      <c r="G56" t="s">
        <v>603</v>
      </c>
      <c r="H56">
        <v>109377</v>
      </c>
      <c r="I56" t="s">
        <v>604</v>
      </c>
      <c r="K56" t="s">
        <v>605</v>
      </c>
      <c r="L56" t="s">
        <v>606</v>
      </c>
      <c r="M56" t="s">
        <v>607</v>
      </c>
      <c r="N56" t="s">
        <v>608</v>
      </c>
      <c r="O56" t="s">
        <v>609</v>
      </c>
      <c r="P56" t="s">
        <v>307</v>
      </c>
      <c r="Q56">
        <v>79251668012</v>
      </c>
      <c r="R56" t="s">
        <v>610</v>
      </c>
      <c r="S56" t="s">
        <v>611</v>
      </c>
      <c r="U56" t="s">
        <v>612</v>
      </c>
      <c r="AE56" t="s">
        <v>613</v>
      </c>
      <c r="AF56" t="s">
        <v>614</v>
      </c>
    </row>
    <row r="57" spans="1:32">
      <c r="A57" t="str">
        <f>"70000001054964462"</f>
        <v>70000001054964462</v>
      </c>
      <c r="B57" t="s">
        <v>615</v>
      </c>
      <c r="C57" t="s">
        <v>33</v>
      </c>
      <c r="E57" t="s">
        <v>33</v>
      </c>
      <c r="F57" t="s">
        <v>616</v>
      </c>
      <c r="G57" t="s">
        <v>617</v>
      </c>
      <c r="H57">
        <v>127474</v>
      </c>
      <c r="I57" t="s">
        <v>618</v>
      </c>
      <c r="K57" t="s">
        <v>619</v>
      </c>
      <c r="L57" t="s">
        <v>620</v>
      </c>
      <c r="M57" t="s">
        <v>241</v>
      </c>
      <c r="N57" t="s">
        <v>621</v>
      </c>
      <c r="O57" t="s">
        <v>622</v>
      </c>
      <c r="P57" t="s">
        <v>623</v>
      </c>
      <c r="Q57">
        <v>79263339913</v>
      </c>
      <c r="R57" t="s">
        <v>624</v>
      </c>
      <c r="U57" t="s">
        <v>625</v>
      </c>
      <c r="AE57" t="s">
        <v>626</v>
      </c>
      <c r="AF57" t="s">
        <v>627</v>
      </c>
    </row>
    <row r="58" spans="1:32">
      <c r="A58" t="str">
        <f>"70000001054964929"</f>
        <v>70000001054964929</v>
      </c>
      <c r="B58" t="s">
        <v>628</v>
      </c>
      <c r="C58" t="s">
        <v>33</v>
      </c>
      <c r="E58" t="s">
        <v>33</v>
      </c>
      <c r="F58" t="s">
        <v>76</v>
      </c>
      <c r="G58" t="s">
        <v>629</v>
      </c>
      <c r="H58">
        <v>107078</v>
      </c>
      <c r="I58" t="s">
        <v>630</v>
      </c>
      <c r="M58" t="s">
        <v>241</v>
      </c>
      <c r="N58" t="s">
        <v>631</v>
      </c>
      <c r="O58" t="s">
        <v>243</v>
      </c>
      <c r="P58" t="s">
        <v>292</v>
      </c>
      <c r="Q58">
        <v>79030004041</v>
      </c>
      <c r="U58" t="s">
        <v>632</v>
      </c>
      <c r="AE58" t="s">
        <v>633</v>
      </c>
      <c r="AF58" t="s">
        <v>634</v>
      </c>
    </row>
    <row r="59" spans="1:32">
      <c r="A59" t="str">
        <f>"70000001054965003"</f>
        <v>70000001054965003</v>
      </c>
      <c r="B59" t="s">
        <v>635</v>
      </c>
      <c r="C59" t="s">
        <v>33</v>
      </c>
      <c r="E59" t="s">
        <v>33</v>
      </c>
      <c r="F59" t="s">
        <v>476</v>
      </c>
      <c r="G59" t="s">
        <v>636</v>
      </c>
      <c r="H59">
        <v>125565</v>
      </c>
      <c r="I59" t="s">
        <v>637</v>
      </c>
      <c r="K59" t="s">
        <v>638</v>
      </c>
      <c r="L59" t="s">
        <v>639</v>
      </c>
      <c r="M59" t="s">
        <v>640</v>
      </c>
      <c r="N59" t="s">
        <v>641</v>
      </c>
      <c r="O59" t="s">
        <v>642</v>
      </c>
      <c r="P59" t="s">
        <v>54</v>
      </c>
      <c r="U59" t="s">
        <v>643</v>
      </c>
      <c r="V59" t="s">
        <v>644</v>
      </c>
      <c r="AE59" t="s">
        <v>645</v>
      </c>
      <c r="AF59" t="s">
        <v>646</v>
      </c>
    </row>
    <row r="60" spans="1:32">
      <c r="A60" t="str">
        <f>"70000001054965435"</f>
        <v>70000001054965435</v>
      </c>
      <c r="B60" t="s">
        <v>647</v>
      </c>
      <c r="C60" t="s">
        <v>33</v>
      </c>
      <c r="E60" t="s">
        <v>33</v>
      </c>
      <c r="F60" t="s">
        <v>427</v>
      </c>
      <c r="G60" t="s">
        <v>648</v>
      </c>
      <c r="H60">
        <v>117587</v>
      </c>
      <c r="I60" t="s">
        <v>649</v>
      </c>
      <c r="K60" t="s">
        <v>650</v>
      </c>
      <c r="L60" t="s">
        <v>651</v>
      </c>
      <c r="M60" t="s">
        <v>652</v>
      </c>
      <c r="N60" t="s">
        <v>653</v>
      </c>
      <c r="O60" t="s">
        <v>420</v>
      </c>
      <c r="P60" t="s">
        <v>556</v>
      </c>
      <c r="S60" t="s">
        <v>654</v>
      </c>
      <c r="U60" t="s">
        <v>655</v>
      </c>
      <c r="AE60" t="s">
        <v>656</v>
      </c>
      <c r="AF60" t="s">
        <v>657</v>
      </c>
    </row>
    <row r="61" spans="1:32">
      <c r="A61" t="str">
        <f>"70000001054966046"</f>
        <v>70000001054966046</v>
      </c>
      <c r="B61" t="s">
        <v>658</v>
      </c>
      <c r="C61" t="s">
        <v>33</v>
      </c>
      <c r="E61" t="s">
        <v>33</v>
      </c>
      <c r="F61" t="s">
        <v>659</v>
      </c>
      <c r="G61" t="s">
        <v>660</v>
      </c>
      <c r="H61">
        <v>117648</v>
      </c>
      <c r="I61" t="s">
        <v>661</v>
      </c>
      <c r="K61" t="s">
        <v>662</v>
      </c>
      <c r="M61" t="s">
        <v>199</v>
      </c>
      <c r="N61" t="s">
        <v>663</v>
      </c>
      <c r="O61" t="s">
        <v>664</v>
      </c>
      <c r="P61" t="s">
        <v>534</v>
      </c>
      <c r="Q61">
        <v>79691331010</v>
      </c>
      <c r="U61" t="s">
        <v>665</v>
      </c>
      <c r="V61" t="s">
        <v>666</v>
      </c>
      <c r="AE61" t="s">
        <v>667</v>
      </c>
      <c r="AF61" t="s">
        <v>668</v>
      </c>
    </row>
    <row r="62" spans="1:32">
      <c r="A62" t="str">
        <f>"70000001054966397"</f>
        <v>70000001054966397</v>
      </c>
      <c r="B62" t="s">
        <v>669</v>
      </c>
      <c r="C62" t="s">
        <v>33</v>
      </c>
      <c r="E62" t="s">
        <v>33</v>
      </c>
      <c r="F62" t="s">
        <v>670</v>
      </c>
      <c r="G62" t="s">
        <v>671</v>
      </c>
      <c r="H62">
        <v>115191</v>
      </c>
      <c r="I62" t="s">
        <v>672</v>
      </c>
      <c r="K62" t="s">
        <v>673</v>
      </c>
      <c r="M62" t="s">
        <v>674</v>
      </c>
      <c r="N62" t="s">
        <v>675</v>
      </c>
      <c r="O62" t="s">
        <v>676</v>
      </c>
      <c r="P62" t="s">
        <v>54</v>
      </c>
      <c r="Q62">
        <v>79917148373</v>
      </c>
      <c r="U62" t="s">
        <v>677</v>
      </c>
      <c r="AE62" t="s">
        <v>678</v>
      </c>
      <c r="AF62" t="s">
        <v>679</v>
      </c>
    </row>
    <row r="63" spans="1:32">
      <c r="A63" t="str">
        <f>"70000001054969976"</f>
        <v>70000001054969976</v>
      </c>
      <c r="B63" t="s">
        <v>116</v>
      </c>
      <c r="C63" t="s">
        <v>33</v>
      </c>
      <c r="E63" t="s">
        <v>33</v>
      </c>
      <c r="F63" t="s">
        <v>680</v>
      </c>
      <c r="G63" t="s">
        <v>681</v>
      </c>
      <c r="H63">
        <v>119602</v>
      </c>
      <c r="I63" t="s">
        <v>682</v>
      </c>
      <c r="K63" t="s">
        <v>683</v>
      </c>
      <c r="L63" t="s">
        <v>121</v>
      </c>
      <c r="M63" t="s">
        <v>122</v>
      </c>
      <c r="N63" t="s">
        <v>684</v>
      </c>
      <c r="O63" t="s">
        <v>685</v>
      </c>
      <c r="P63" t="s">
        <v>125</v>
      </c>
      <c r="U63" t="s">
        <v>686</v>
      </c>
      <c r="V63" t="s">
        <v>687</v>
      </c>
      <c r="AE63" t="s">
        <v>688</v>
      </c>
      <c r="AF63" t="s">
        <v>689</v>
      </c>
    </row>
    <row r="64" spans="1:32">
      <c r="A64" t="str">
        <f>"70000001054970253"</f>
        <v>70000001054970253</v>
      </c>
      <c r="B64" t="s">
        <v>690</v>
      </c>
      <c r="C64" t="s">
        <v>33</v>
      </c>
      <c r="E64" t="s">
        <v>33</v>
      </c>
      <c r="F64" t="s">
        <v>691</v>
      </c>
      <c r="G64" t="s">
        <v>692</v>
      </c>
      <c r="H64">
        <v>115162</v>
      </c>
      <c r="I64" t="s">
        <v>693</v>
      </c>
      <c r="K64" t="s">
        <v>694</v>
      </c>
      <c r="L64" t="s">
        <v>695</v>
      </c>
      <c r="M64" t="s">
        <v>266</v>
      </c>
      <c r="N64" t="s">
        <v>696</v>
      </c>
      <c r="O64" t="s">
        <v>697</v>
      </c>
      <c r="P64" t="s">
        <v>41</v>
      </c>
      <c r="Q64">
        <v>79636677877</v>
      </c>
      <c r="U64" t="s">
        <v>698</v>
      </c>
      <c r="AE64" t="s">
        <v>699</v>
      </c>
      <c r="AF64" t="s">
        <v>700</v>
      </c>
    </row>
    <row r="65" spans="1:32">
      <c r="A65" t="str">
        <f>"70000001054970831"</f>
        <v>70000001054970831</v>
      </c>
      <c r="B65" t="s">
        <v>701</v>
      </c>
      <c r="C65" t="s">
        <v>33</v>
      </c>
      <c r="E65" t="s">
        <v>33</v>
      </c>
      <c r="F65" t="s">
        <v>335</v>
      </c>
      <c r="G65" t="s">
        <v>702</v>
      </c>
      <c r="H65">
        <v>119633</v>
      </c>
      <c r="I65" t="s">
        <v>703</v>
      </c>
      <c r="K65" t="s">
        <v>704</v>
      </c>
      <c r="L65" t="s">
        <v>705</v>
      </c>
      <c r="M65" t="s">
        <v>253</v>
      </c>
      <c r="N65" t="s">
        <v>706</v>
      </c>
      <c r="O65" t="s">
        <v>464</v>
      </c>
      <c r="P65" t="s">
        <v>54</v>
      </c>
      <c r="T65" t="s">
        <v>707</v>
      </c>
      <c r="U65" t="s">
        <v>708</v>
      </c>
      <c r="V65" t="s">
        <v>709</v>
      </c>
      <c r="AE65" t="s">
        <v>710</v>
      </c>
      <c r="AF65" t="s">
        <v>711</v>
      </c>
    </row>
    <row r="66" spans="1:32">
      <c r="A66" t="str">
        <f>"70000001054984865"</f>
        <v>70000001054984865</v>
      </c>
      <c r="B66" t="s">
        <v>712</v>
      </c>
      <c r="C66" t="s">
        <v>33</v>
      </c>
      <c r="E66" t="s">
        <v>33</v>
      </c>
      <c r="F66" t="s">
        <v>713</v>
      </c>
      <c r="G66" t="s">
        <v>714</v>
      </c>
      <c r="H66">
        <v>117292</v>
      </c>
      <c r="I66" t="s">
        <v>715</v>
      </c>
      <c r="K66" t="s">
        <v>716</v>
      </c>
      <c r="L66" t="s">
        <v>717</v>
      </c>
      <c r="M66" t="s">
        <v>241</v>
      </c>
      <c r="N66" t="s">
        <v>718</v>
      </c>
      <c r="O66" t="s">
        <v>243</v>
      </c>
      <c r="P66" t="s">
        <v>54</v>
      </c>
      <c r="U66" t="s">
        <v>719</v>
      </c>
      <c r="AE66" t="s">
        <v>720</v>
      </c>
      <c r="AF66" t="s">
        <v>721</v>
      </c>
    </row>
    <row r="67" spans="1:32">
      <c r="A67" t="str">
        <f>"70000001054989667"</f>
        <v>70000001054989667</v>
      </c>
      <c r="B67" t="s">
        <v>722</v>
      </c>
      <c r="C67" t="s">
        <v>33</v>
      </c>
      <c r="E67" t="s">
        <v>33</v>
      </c>
      <c r="F67" t="s">
        <v>723</v>
      </c>
      <c r="G67" t="s">
        <v>724</v>
      </c>
      <c r="H67">
        <v>117420</v>
      </c>
      <c r="I67" t="s">
        <v>725</v>
      </c>
      <c r="K67" t="s">
        <v>726</v>
      </c>
      <c r="L67" t="s">
        <v>2197</v>
      </c>
      <c r="M67" t="s">
        <v>253</v>
      </c>
      <c r="N67" t="s">
        <v>523</v>
      </c>
      <c r="O67" t="s">
        <v>243</v>
      </c>
      <c r="P67" t="s">
        <v>54</v>
      </c>
      <c r="AE67" t="s">
        <v>727</v>
      </c>
      <c r="AF67" t="s">
        <v>728</v>
      </c>
    </row>
    <row r="68" spans="1:32">
      <c r="A68" t="str">
        <f>"70000001054989671"</f>
        <v>70000001054989671</v>
      </c>
      <c r="B68" t="s">
        <v>729</v>
      </c>
      <c r="C68" t="s">
        <v>33</v>
      </c>
      <c r="E68" t="s">
        <v>33</v>
      </c>
      <c r="F68" t="s">
        <v>723</v>
      </c>
      <c r="G68" t="s">
        <v>724</v>
      </c>
      <c r="H68">
        <v>117420</v>
      </c>
      <c r="I68" t="s">
        <v>730</v>
      </c>
      <c r="K68" t="s">
        <v>731</v>
      </c>
      <c r="L68" t="s">
        <v>732</v>
      </c>
      <c r="M68" t="s">
        <v>253</v>
      </c>
      <c r="N68" t="s">
        <v>254</v>
      </c>
      <c r="O68" t="s">
        <v>733</v>
      </c>
      <c r="P68" t="s">
        <v>54</v>
      </c>
      <c r="U68" t="s">
        <v>734</v>
      </c>
      <c r="V68" t="s">
        <v>735</v>
      </c>
      <c r="AE68" t="s">
        <v>736</v>
      </c>
      <c r="AF68" t="s">
        <v>737</v>
      </c>
    </row>
    <row r="69" spans="1:32">
      <c r="A69" t="str">
        <f>"70000001054993291"</f>
        <v>70000001054993291</v>
      </c>
      <c r="B69" t="s">
        <v>738</v>
      </c>
      <c r="C69" t="s">
        <v>33</v>
      </c>
      <c r="E69" t="s">
        <v>33</v>
      </c>
      <c r="F69" t="s">
        <v>505</v>
      </c>
      <c r="G69" t="s">
        <v>739</v>
      </c>
      <c r="H69">
        <v>127273</v>
      </c>
      <c r="I69" t="s">
        <v>740</v>
      </c>
      <c r="K69" t="s">
        <v>741</v>
      </c>
      <c r="L69" t="s">
        <v>742</v>
      </c>
      <c r="M69" t="s">
        <v>91</v>
      </c>
      <c r="N69" t="s">
        <v>743</v>
      </c>
      <c r="O69" t="s">
        <v>744</v>
      </c>
      <c r="P69" t="s">
        <v>54</v>
      </c>
      <c r="AE69" t="s">
        <v>745</v>
      </c>
      <c r="AF69" t="s">
        <v>746</v>
      </c>
    </row>
    <row r="70" spans="1:32">
      <c r="A70" t="str">
        <f>"70000001054840106"</f>
        <v>70000001054840106</v>
      </c>
      <c r="B70" t="s">
        <v>747</v>
      </c>
      <c r="C70" t="s">
        <v>33</v>
      </c>
      <c r="E70" t="s">
        <v>33</v>
      </c>
      <c r="F70" t="s">
        <v>441</v>
      </c>
      <c r="G70" t="s">
        <v>748</v>
      </c>
      <c r="H70">
        <v>119021</v>
      </c>
      <c r="I70" t="s">
        <v>749</v>
      </c>
      <c r="K70" t="s">
        <v>750</v>
      </c>
      <c r="L70" t="s">
        <v>751</v>
      </c>
      <c r="M70" t="s">
        <v>241</v>
      </c>
      <c r="N70" t="s">
        <v>752</v>
      </c>
      <c r="O70" t="s">
        <v>68</v>
      </c>
      <c r="P70" t="s">
        <v>54</v>
      </c>
      <c r="T70" t="s">
        <v>753</v>
      </c>
      <c r="U70" t="s">
        <v>754</v>
      </c>
      <c r="V70" t="s">
        <v>755</v>
      </c>
      <c r="X70" t="s">
        <v>756</v>
      </c>
      <c r="AE70" t="s">
        <v>757</v>
      </c>
      <c r="AF70" t="s">
        <v>758</v>
      </c>
    </row>
    <row r="71" spans="1:32">
      <c r="A71" t="str">
        <f>"70000001054841247"</f>
        <v>70000001054841247</v>
      </c>
      <c r="B71" t="s">
        <v>759</v>
      </c>
      <c r="C71" t="s">
        <v>33</v>
      </c>
      <c r="E71" t="s">
        <v>33</v>
      </c>
      <c r="F71" t="s">
        <v>760</v>
      </c>
      <c r="G71" t="s">
        <v>761</v>
      </c>
      <c r="H71">
        <v>123423</v>
      </c>
      <c r="I71" t="s">
        <v>762</v>
      </c>
      <c r="J71" t="s">
        <v>762</v>
      </c>
      <c r="K71" t="s">
        <v>763</v>
      </c>
      <c r="M71" t="s">
        <v>764</v>
      </c>
      <c r="N71" t="s">
        <v>765</v>
      </c>
      <c r="O71" t="s">
        <v>766</v>
      </c>
      <c r="P71" t="s">
        <v>556</v>
      </c>
      <c r="Q71" t="s">
        <v>767</v>
      </c>
      <c r="U71" t="s">
        <v>768</v>
      </c>
      <c r="AE71" t="s">
        <v>769</v>
      </c>
      <c r="AF71" t="s">
        <v>770</v>
      </c>
    </row>
    <row r="72" spans="1:32">
      <c r="A72" t="str">
        <f>"70000001054841300"</f>
        <v>70000001054841300</v>
      </c>
      <c r="B72" t="s">
        <v>771</v>
      </c>
      <c r="C72" t="s">
        <v>33</v>
      </c>
      <c r="E72" t="s">
        <v>33</v>
      </c>
      <c r="F72" t="s">
        <v>284</v>
      </c>
      <c r="G72" t="s">
        <v>772</v>
      </c>
      <c r="H72">
        <v>119421</v>
      </c>
      <c r="I72" t="s">
        <v>773</v>
      </c>
      <c r="J72" t="s">
        <v>773</v>
      </c>
      <c r="K72" t="s">
        <v>774</v>
      </c>
      <c r="L72" t="s">
        <v>775</v>
      </c>
      <c r="M72" t="s">
        <v>289</v>
      </c>
      <c r="N72" t="s">
        <v>290</v>
      </c>
      <c r="Q72" t="s">
        <v>776</v>
      </c>
      <c r="U72" t="s">
        <v>777</v>
      </c>
      <c r="V72" t="s">
        <v>778</v>
      </c>
      <c r="AE72" t="s">
        <v>779</v>
      </c>
      <c r="AF72" t="s">
        <v>780</v>
      </c>
    </row>
    <row r="73" spans="1:32">
      <c r="A73" t="str">
        <f>"70000001054841604"</f>
        <v>70000001054841604</v>
      </c>
      <c r="B73" t="s">
        <v>781</v>
      </c>
      <c r="C73" t="s">
        <v>33</v>
      </c>
      <c r="E73" t="s">
        <v>33</v>
      </c>
      <c r="F73" t="s">
        <v>398</v>
      </c>
      <c r="G73" t="s">
        <v>782</v>
      </c>
      <c r="H73">
        <v>119618</v>
      </c>
      <c r="I73" t="s">
        <v>783</v>
      </c>
      <c r="K73" t="s">
        <v>784</v>
      </c>
      <c r="L73" t="s">
        <v>2187</v>
      </c>
      <c r="M73" t="s">
        <v>785</v>
      </c>
      <c r="N73" t="s">
        <v>786</v>
      </c>
      <c r="O73" t="s">
        <v>464</v>
      </c>
      <c r="P73" t="s">
        <v>54</v>
      </c>
      <c r="T73" t="s">
        <v>787</v>
      </c>
      <c r="U73" t="s">
        <v>788</v>
      </c>
      <c r="V73" t="s">
        <v>789</v>
      </c>
      <c r="X73" t="s">
        <v>790</v>
      </c>
      <c r="Y73" t="s">
        <v>791</v>
      </c>
      <c r="AE73" t="s">
        <v>792</v>
      </c>
      <c r="AF73" t="s">
        <v>793</v>
      </c>
    </row>
    <row r="74" spans="1:32">
      <c r="A74" t="str">
        <f>"70000001054843416"</f>
        <v>70000001054843416</v>
      </c>
      <c r="B74" t="s">
        <v>794</v>
      </c>
      <c r="C74" t="s">
        <v>33</v>
      </c>
      <c r="E74" t="s">
        <v>33</v>
      </c>
      <c r="F74" t="s">
        <v>795</v>
      </c>
      <c r="G74" t="s">
        <v>796</v>
      </c>
      <c r="H74">
        <v>108801</v>
      </c>
      <c r="I74" t="s">
        <v>797</v>
      </c>
      <c r="K74" t="s">
        <v>798</v>
      </c>
      <c r="L74" t="s">
        <v>799</v>
      </c>
      <c r="M74" t="s">
        <v>585</v>
      </c>
      <c r="N74" t="s">
        <v>800</v>
      </c>
      <c r="O74" t="s">
        <v>555</v>
      </c>
      <c r="U74" t="s">
        <v>801</v>
      </c>
      <c r="AE74" t="s">
        <v>802</v>
      </c>
      <c r="AF74" t="s">
        <v>803</v>
      </c>
    </row>
    <row r="75" spans="1:32">
      <c r="A75" t="str">
        <f>"70000001054851454"</f>
        <v>70000001054851454</v>
      </c>
      <c r="B75" t="s">
        <v>804</v>
      </c>
      <c r="C75" t="s">
        <v>33</v>
      </c>
      <c r="E75" t="s">
        <v>33</v>
      </c>
      <c r="F75" t="s">
        <v>805</v>
      </c>
      <c r="G75" t="s">
        <v>806</v>
      </c>
      <c r="H75">
        <v>125167</v>
      </c>
      <c r="I75" t="s">
        <v>807</v>
      </c>
      <c r="K75" t="s">
        <v>808</v>
      </c>
      <c r="L75" t="s">
        <v>2188</v>
      </c>
      <c r="M75" t="s">
        <v>51</v>
      </c>
      <c r="N75" t="s">
        <v>52</v>
      </c>
      <c r="O75" t="s">
        <v>809</v>
      </c>
      <c r="P75" t="s">
        <v>125</v>
      </c>
      <c r="T75" t="s">
        <v>810</v>
      </c>
      <c r="U75" t="s">
        <v>811</v>
      </c>
      <c r="V75" t="s">
        <v>812</v>
      </c>
      <c r="AE75" t="s">
        <v>813</v>
      </c>
      <c r="AF75" t="s">
        <v>814</v>
      </c>
    </row>
    <row r="76" spans="1:32">
      <c r="A76" t="str">
        <f>"70000001054852109"</f>
        <v>70000001054852109</v>
      </c>
      <c r="B76" t="s">
        <v>815</v>
      </c>
      <c r="C76" t="s">
        <v>33</v>
      </c>
      <c r="E76" t="s">
        <v>33</v>
      </c>
      <c r="F76" t="s">
        <v>816</v>
      </c>
      <c r="G76" t="s">
        <v>817</v>
      </c>
      <c r="H76">
        <v>121170</v>
      </c>
      <c r="I76" t="s">
        <v>818</v>
      </c>
      <c r="K76" t="s">
        <v>819</v>
      </c>
      <c r="L76" t="s">
        <v>820</v>
      </c>
      <c r="M76" t="s">
        <v>821</v>
      </c>
      <c r="N76" t="s">
        <v>822</v>
      </c>
      <c r="O76" t="s">
        <v>68</v>
      </c>
      <c r="P76" t="s">
        <v>54</v>
      </c>
      <c r="T76" t="s">
        <v>823</v>
      </c>
      <c r="U76" t="s">
        <v>824</v>
      </c>
      <c r="V76" t="s">
        <v>825</v>
      </c>
      <c r="AE76" t="s">
        <v>826</v>
      </c>
      <c r="AF76" t="s">
        <v>827</v>
      </c>
    </row>
    <row r="77" spans="1:32">
      <c r="A77" t="str">
        <f>"70000001054852323"</f>
        <v>70000001054852323</v>
      </c>
      <c r="B77" t="s">
        <v>828</v>
      </c>
      <c r="C77" t="s">
        <v>33</v>
      </c>
      <c r="E77" t="s">
        <v>33</v>
      </c>
      <c r="F77" t="s">
        <v>181</v>
      </c>
      <c r="G77" t="s">
        <v>829</v>
      </c>
      <c r="H77">
        <v>111141</v>
      </c>
      <c r="I77" t="s">
        <v>830</v>
      </c>
      <c r="J77" t="s">
        <v>830</v>
      </c>
      <c r="K77" t="s">
        <v>831</v>
      </c>
      <c r="L77" t="s">
        <v>832</v>
      </c>
      <c r="M77" t="s">
        <v>289</v>
      </c>
      <c r="N77" t="s">
        <v>290</v>
      </c>
      <c r="O77" t="s">
        <v>833</v>
      </c>
      <c r="P77" t="s">
        <v>94</v>
      </c>
      <c r="Q77" t="s">
        <v>834</v>
      </c>
      <c r="U77" t="s">
        <v>835</v>
      </c>
      <c r="AE77" t="s">
        <v>836</v>
      </c>
      <c r="AF77" t="s">
        <v>837</v>
      </c>
    </row>
    <row r="78" spans="1:32">
      <c r="A78" t="str">
        <f>"70000001054853251"</f>
        <v>70000001054853251</v>
      </c>
      <c r="B78" t="s">
        <v>838</v>
      </c>
      <c r="C78" t="s">
        <v>33</v>
      </c>
      <c r="E78" t="s">
        <v>33</v>
      </c>
      <c r="F78" t="s">
        <v>680</v>
      </c>
      <c r="G78" t="s">
        <v>839</v>
      </c>
      <c r="H78">
        <v>119602</v>
      </c>
      <c r="I78" t="s">
        <v>840</v>
      </c>
      <c r="K78" t="s">
        <v>841</v>
      </c>
      <c r="L78" t="s">
        <v>2189</v>
      </c>
      <c r="M78" t="s">
        <v>842</v>
      </c>
      <c r="N78" t="s">
        <v>843</v>
      </c>
      <c r="O78" t="s">
        <v>68</v>
      </c>
      <c r="P78" t="s">
        <v>54</v>
      </c>
      <c r="T78" t="s">
        <v>844</v>
      </c>
      <c r="U78" t="s">
        <v>845</v>
      </c>
      <c r="V78" t="s">
        <v>846</v>
      </c>
      <c r="AE78" t="s">
        <v>847</v>
      </c>
      <c r="AF78" t="s">
        <v>848</v>
      </c>
    </row>
    <row r="79" spans="1:32">
      <c r="A79" t="str">
        <f>"70000001054856288"</f>
        <v>70000001054856288</v>
      </c>
      <c r="B79" t="s">
        <v>849</v>
      </c>
      <c r="C79" t="s">
        <v>33</v>
      </c>
      <c r="E79" t="s">
        <v>33</v>
      </c>
      <c r="F79" t="s">
        <v>760</v>
      </c>
      <c r="G79" t="s">
        <v>850</v>
      </c>
      <c r="H79">
        <v>123298</v>
      </c>
      <c r="I79" t="s">
        <v>851</v>
      </c>
      <c r="J79" t="s">
        <v>852</v>
      </c>
      <c r="K79" t="s">
        <v>853</v>
      </c>
      <c r="L79" t="s">
        <v>854</v>
      </c>
      <c r="M79" t="s">
        <v>276</v>
      </c>
      <c r="N79" t="s">
        <v>855</v>
      </c>
      <c r="O79" t="s">
        <v>243</v>
      </c>
      <c r="P79" t="s">
        <v>54</v>
      </c>
      <c r="Q79" t="s">
        <v>856</v>
      </c>
      <c r="U79" t="s">
        <v>857</v>
      </c>
      <c r="AE79" t="s">
        <v>858</v>
      </c>
      <c r="AF79" t="s">
        <v>859</v>
      </c>
    </row>
    <row r="80" spans="1:32">
      <c r="A80" t="str">
        <f>"70000001054859116"</f>
        <v>70000001054859116</v>
      </c>
      <c r="B80" t="s">
        <v>860</v>
      </c>
      <c r="C80" t="s">
        <v>33</v>
      </c>
      <c r="E80" t="s">
        <v>33</v>
      </c>
      <c r="F80" t="s">
        <v>861</v>
      </c>
      <c r="G80" t="s">
        <v>862</v>
      </c>
      <c r="H80">
        <v>117463</v>
      </c>
      <c r="I80" t="s">
        <v>863</v>
      </c>
      <c r="K80" t="s">
        <v>864</v>
      </c>
      <c r="L80" t="s">
        <v>865</v>
      </c>
      <c r="M80" t="s">
        <v>241</v>
      </c>
      <c r="N80" t="s">
        <v>621</v>
      </c>
      <c r="O80" t="s">
        <v>866</v>
      </c>
      <c r="P80" t="s">
        <v>125</v>
      </c>
      <c r="T80" t="s">
        <v>867</v>
      </c>
      <c r="V80" t="s">
        <v>868</v>
      </c>
      <c r="X80" t="s">
        <v>869</v>
      </c>
      <c r="AE80" t="s">
        <v>870</v>
      </c>
      <c r="AF80" t="s">
        <v>871</v>
      </c>
    </row>
    <row r="81" spans="1:32">
      <c r="A81" t="str">
        <f>"70000001054859929"</f>
        <v>70000001054859929</v>
      </c>
      <c r="B81" t="s">
        <v>872</v>
      </c>
      <c r="C81" t="s">
        <v>33</v>
      </c>
      <c r="E81" t="s">
        <v>33</v>
      </c>
      <c r="F81" t="s">
        <v>154</v>
      </c>
      <c r="G81" t="s">
        <v>873</v>
      </c>
      <c r="H81">
        <v>125196</v>
      </c>
      <c r="I81" t="s">
        <v>874</v>
      </c>
      <c r="K81" t="s">
        <v>875</v>
      </c>
      <c r="L81" t="s">
        <v>876</v>
      </c>
      <c r="M81" t="s">
        <v>877</v>
      </c>
      <c r="N81" t="s">
        <v>878</v>
      </c>
      <c r="O81" t="s">
        <v>68</v>
      </c>
      <c r="P81" t="s">
        <v>54</v>
      </c>
      <c r="Q81">
        <v>79584983526</v>
      </c>
      <c r="S81" t="s">
        <v>879</v>
      </c>
      <c r="T81" t="s">
        <v>880</v>
      </c>
      <c r="U81" t="s">
        <v>881</v>
      </c>
      <c r="V81" t="s">
        <v>882</v>
      </c>
      <c r="X81" t="s">
        <v>883</v>
      </c>
      <c r="Y81" t="s">
        <v>884</v>
      </c>
      <c r="AE81" t="s">
        <v>885</v>
      </c>
      <c r="AF81" t="s">
        <v>886</v>
      </c>
    </row>
    <row r="82" spans="1:32">
      <c r="A82" t="str">
        <f>"70000001054861022"</f>
        <v>70000001054861022</v>
      </c>
      <c r="B82" t="s">
        <v>887</v>
      </c>
      <c r="C82" t="s">
        <v>33</v>
      </c>
      <c r="E82" t="s">
        <v>33</v>
      </c>
      <c r="F82" t="s">
        <v>888</v>
      </c>
      <c r="G82" t="s">
        <v>889</v>
      </c>
      <c r="H82">
        <v>121471</v>
      </c>
      <c r="I82" t="s">
        <v>890</v>
      </c>
      <c r="K82" t="s">
        <v>891</v>
      </c>
      <c r="L82" t="s">
        <v>892</v>
      </c>
      <c r="M82" t="s">
        <v>893</v>
      </c>
      <c r="N82" t="s">
        <v>894</v>
      </c>
      <c r="O82" t="s">
        <v>464</v>
      </c>
      <c r="P82" t="s">
        <v>54</v>
      </c>
      <c r="T82" t="s">
        <v>895</v>
      </c>
      <c r="U82" t="s">
        <v>896</v>
      </c>
      <c r="V82" t="s">
        <v>897</v>
      </c>
      <c r="W82" t="s">
        <v>898</v>
      </c>
      <c r="AE82" t="s">
        <v>899</v>
      </c>
      <c r="AF82" t="s">
        <v>900</v>
      </c>
    </row>
    <row r="83" spans="1:32">
      <c r="A83" t="str">
        <f>"70000001054862312"</f>
        <v>70000001054862312</v>
      </c>
      <c r="B83" t="s">
        <v>901</v>
      </c>
      <c r="C83" t="s">
        <v>33</v>
      </c>
      <c r="E83" t="s">
        <v>33</v>
      </c>
      <c r="F83" t="s">
        <v>902</v>
      </c>
      <c r="G83" t="s">
        <v>903</v>
      </c>
      <c r="H83">
        <v>115533</v>
      </c>
      <c r="I83" t="s">
        <v>521</v>
      </c>
      <c r="K83" t="s">
        <v>904</v>
      </c>
      <c r="L83" t="s">
        <v>2190</v>
      </c>
      <c r="M83" t="s">
        <v>253</v>
      </c>
      <c r="N83" t="s">
        <v>254</v>
      </c>
      <c r="O83" t="s">
        <v>243</v>
      </c>
      <c r="T83" t="s">
        <v>905</v>
      </c>
      <c r="U83" t="s">
        <v>906</v>
      </c>
      <c r="AE83" t="s">
        <v>907</v>
      </c>
      <c r="AF83" t="s">
        <v>908</v>
      </c>
    </row>
    <row r="84" spans="1:32">
      <c r="A84" t="str">
        <f>"70000001054863897"</f>
        <v>70000001054863897</v>
      </c>
      <c r="B84" t="s">
        <v>348</v>
      </c>
      <c r="C84" t="s">
        <v>33</v>
      </c>
      <c r="E84" t="s">
        <v>33</v>
      </c>
      <c r="F84" t="s">
        <v>335</v>
      </c>
      <c r="G84" t="s">
        <v>909</v>
      </c>
      <c r="H84">
        <v>119634</v>
      </c>
      <c r="I84" t="s">
        <v>350</v>
      </c>
      <c r="K84" t="s">
        <v>910</v>
      </c>
      <c r="L84" t="s">
        <v>911</v>
      </c>
      <c r="M84" t="s">
        <v>353</v>
      </c>
      <c r="N84" t="s">
        <v>354</v>
      </c>
      <c r="O84" t="s">
        <v>68</v>
      </c>
      <c r="P84" t="s">
        <v>54</v>
      </c>
      <c r="T84" t="s">
        <v>355</v>
      </c>
      <c r="U84" t="s">
        <v>356</v>
      </c>
      <c r="V84" t="s">
        <v>357</v>
      </c>
      <c r="X84" t="s">
        <v>358</v>
      </c>
      <c r="Y84" t="s">
        <v>359</v>
      </c>
      <c r="AE84" t="s">
        <v>912</v>
      </c>
      <c r="AF84" t="s">
        <v>913</v>
      </c>
    </row>
    <row r="85" spans="1:32">
      <c r="A85" t="str">
        <f>"70000001054873168"</f>
        <v>70000001054873168</v>
      </c>
      <c r="B85" t="s">
        <v>914</v>
      </c>
      <c r="C85" t="s">
        <v>33</v>
      </c>
      <c r="E85" t="s">
        <v>33</v>
      </c>
      <c r="F85" t="s">
        <v>195</v>
      </c>
      <c r="H85">
        <v>115054</v>
      </c>
      <c r="I85" t="s">
        <v>915</v>
      </c>
      <c r="K85" t="s">
        <v>916</v>
      </c>
      <c r="L85" t="s">
        <v>917</v>
      </c>
      <c r="M85" t="s">
        <v>266</v>
      </c>
      <c r="N85" t="s">
        <v>267</v>
      </c>
      <c r="O85" t="s">
        <v>268</v>
      </c>
      <c r="AE85" t="s">
        <v>918</v>
      </c>
      <c r="AF85" t="s">
        <v>919</v>
      </c>
    </row>
    <row r="86" spans="1:32">
      <c r="A86" t="str">
        <f>"70000001054890650"</f>
        <v>70000001054890650</v>
      </c>
      <c r="B86" t="s">
        <v>920</v>
      </c>
      <c r="C86" t="s">
        <v>33</v>
      </c>
      <c r="E86" t="s">
        <v>33</v>
      </c>
      <c r="F86" t="s">
        <v>34</v>
      </c>
      <c r="G86" t="s">
        <v>921</v>
      </c>
      <c r="H86">
        <v>107014</v>
      </c>
      <c r="I86" t="s">
        <v>922</v>
      </c>
      <c r="K86" t="s">
        <v>923</v>
      </c>
      <c r="L86" t="s">
        <v>924</v>
      </c>
      <c r="M86" t="s">
        <v>159</v>
      </c>
      <c r="N86" t="s">
        <v>925</v>
      </c>
      <c r="O86" t="s">
        <v>136</v>
      </c>
      <c r="P86" t="s">
        <v>54</v>
      </c>
      <c r="Q86" t="s">
        <v>926</v>
      </c>
      <c r="S86" t="s">
        <v>927</v>
      </c>
      <c r="AE86" t="s">
        <v>928</v>
      </c>
      <c r="AF86" t="s">
        <v>929</v>
      </c>
    </row>
    <row r="87" spans="1:32">
      <c r="A87" t="str">
        <f>"70000001054892973"</f>
        <v>70000001054892973</v>
      </c>
      <c r="B87" t="s">
        <v>930</v>
      </c>
      <c r="C87" t="s">
        <v>33</v>
      </c>
      <c r="E87" t="s">
        <v>33</v>
      </c>
      <c r="F87" t="s">
        <v>931</v>
      </c>
      <c r="G87" t="s">
        <v>932</v>
      </c>
      <c r="H87">
        <v>115583</v>
      </c>
      <c r="I87" t="s">
        <v>933</v>
      </c>
      <c r="K87" t="s">
        <v>934</v>
      </c>
      <c r="L87" t="s">
        <v>935</v>
      </c>
      <c r="M87" t="s">
        <v>936</v>
      </c>
      <c r="N87" t="s">
        <v>937</v>
      </c>
      <c r="O87" t="s">
        <v>697</v>
      </c>
      <c r="P87" t="s">
        <v>125</v>
      </c>
      <c r="Q87" t="s">
        <v>938</v>
      </c>
      <c r="AE87" t="s">
        <v>939</v>
      </c>
      <c r="AF87" t="s">
        <v>940</v>
      </c>
    </row>
    <row r="88" spans="1:32">
      <c r="A88" t="str">
        <f>"70000001054894265"</f>
        <v>70000001054894265</v>
      </c>
      <c r="B88" t="s">
        <v>941</v>
      </c>
      <c r="C88" t="s">
        <v>33</v>
      </c>
      <c r="E88" t="s">
        <v>33</v>
      </c>
      <c r="F88" t="s">
        <v>129</v>
      </c>
      <c r="G88" t="s">
        <v>942</v>
      </c>
      <c r="H88">
        <v>109029</v>
      </c>
      <c r="I88" t="s">
        <v>943</v>
      </c>
      <c r="K88" t="s">
        <v>944</v>
      </c>
      <c r="L88" t="s">
        <v>945</v>
      </c>
      <c r="M88" t="s">
        <v>51</v>
      </c>
      <c r="N88" t="s">
        <v>946</v>
      </c>
      <c r="O88" t="s">
        <v>268</v>
      </c>
      <c r="P88" t="s">
        <v>623</v>
      </c>
      <c r="Q88" t="s">
        <v>947</v>
      </c>
      <c r="U88" t="s">
        <v>948</v>
      </c>
      <c r="V88" t="s">
        <v>949</v>
      </c>
      <c r="AE88" t="s">
        <v>950</v>
      </c>
      <c r="AF88" t="s">
        <v>951</v>
      </c>
    </row>
    <row r="89" spans="1:32">
      <c r="A89" t="str">
        <f>"70000001054894392"</f>
        <v>70000001054894392</v>
      </c>
      <c r="B89" t="s">
        <v>952</v>
      </c>
      <c r="C89" t="s">
        <v>33</v>
      </c>
      <c r="E89" t="s">
        <v>33</v>
      </c>
      <c r="F89" t="s">
        <v>384</v>
      </c>
      <c r="G89" t="s">
        <v>953</v>
      </c>
      <c r="H89">
        <v>121087</v>
      </c>
      <c r="K89" t="s">
        <v>954</v>
      </c>
      <c r="M89" t="s">
        <v>159</v>
      </c>
      <c r="N89" t="s">
        <v>925</v>
      </c>
      <c r="O89" t="s">
        <v>955</v>
      </c>
      <c r="AE89" t="s">
        <v>956</v>
      </c>
      <c r="AF89" t="s">
        <v>957</v>
      </c>
    </row>
    <row r="90" spans="1:32">
      <c r="A90" t="str">
        <f>"70000001054897084"</f>
        <v>70000001054897084</v>
      </c>
      <c r="B90" t="s">
        <v>958</v>
      </c>
      <c r="C90" t="s">
        <v>33</v>
      </c>
      <c r="E90" t="s">
        <v>33</v>
      </c>
      <c r="F90" t="s">
        <v>117</v>
      </c>
      <c r="G90" t="s">
        <v>959</v>
      </c>
      <c r="H90">
        <v>115230</v>
      </c>
      <c r="I90" t="s">
        <v>960</v>
      </c>
      <c r="K90" t="s">
        <v>961</v>
      </c>
      <c r="L90" t="s">
        <v>962</v>
      </c>
      <c r="M90" t="s">
        <v>276</v>
      </c>
      <c r="N90" t="s">
        <v>277</v>
      </c>
      <c r="O90" t="s">
        <v>268</v>
      </c>
      <c r="P90" t="s">
        <v>54</v>
      </c>
      <c r="T90" t="s">
        <v>963</v>
      </c>
      <c r="V90" t="s">
        <v>964</v>
      </c>
      <c r="X90" t="s">
        <v>965</v>
      </c>
      <c r="AE90" t="s">
        <v>966</v>
      </c>
      <c r="AF90" t="s">
        <v>967</v>
      </c>
    </row>
    <row r="91" spans="1:32">
      <c r="A91" t="str">
        <f>"70000001054897111"</f>
        <v>70000001054897111</v>
      </c>
      <c r="B91" t="s">
        <v>348</v>
      </c>
      <c r="C91" t="s">
        <v>33</v>
      </c>
      <c r="E91" t="s">
        <v>33</v>
      </c>
      <c r="F91" t="s">
        <v>46</v>
      </c>
      <c r="G91" t="s">
        <v>603</v>
      </c>
      <c r="H91">
        <v>109377</v>
      </c>
      <c r="I91" t="s">
        <v>350</v>
      </c>
      <c r="K91" t="s">
        <v>968</v>
      </c>
      <c r="L91" t="s">
        <v>969</v>
      </c>
      <c r="M91" t="s">
        <v>353</v>
      </c>
      <c r="N91" t="s">
        <v>354</v>
      </c>
      <c r="O91" t="s">
        <v>609</v>
      </c>
      <c r="P91" t="s">
        <v>54</v>
      </c>
      <c r="T91" t="s">
        <v>355</v>
      </c>
      <c r="U91" t="s">
        <v>356</v>
      </c>
      <c r="V91" t="s">
        <v>357</v>
      </c>
      <c r="X91" t="s">
        <v>358</v>
      </c>
      <c r="Y91" t="s">
        <v>359</v>
      </c>
      <c r="AE91" t="s">
        <v>613</v>
      </c>
      <c r="AF91" t="s">
        <v>614</v>
      </c>
    </row>
    <row r="92" spans="1:32">
      <c r="A92" t="str">
        <f>"70000001054899189"</f>
        <v>70000001054899189</v>
      </c>
      <c r="B92" t="s">
        <v>970</v>
      </c>
      <c r="C92" t="s">
        <v>33</v>
      </c>
      <c r="E92" t="s">
        <v>33</v>
      </c>
      <c r="F92" t="s">
        <v>441</v>
      </c>
      <c r="G92" t="s">
        <v>971</v>
      </c>
      <c r="H92">
        <v>119270</v>
      </c>
      <c r="I92" t="s">
        <v>972</v>
      </c>
      <c r="J92" t="s">
        <v>972</v>
      </c>
      <c r="K92" t="s">
        <v>973</v>
      </c>
      <c r="M92" t="s">
        <v>289</v>
      </c>
      <c r="N92" t="s">
        <v>290</v>
      </c>
      <c r="O92" t="s">
        <v>268</v>
      </c>
      <c r="P92" t="s">
        <v>292</v>
      </c>
      <c r="Q92">
        <v>79235775775</v>
      </c>
      <c r="R92" t="s">
        <v>974</v>
      </c>
      <c r="S92" t="s">
        <v>975</v>
      </c>
      <c r="T92" t="s">
        <v>976</v>
      </c>
      <c r="U92" t="s">
        <v>977</v>
      </c>
      <c r="V92" t="s">
        <v>978</v>
      </c>
      <c r="X92" t="s">
        <v>979</v>
      </c>
      <c r="AE92" t="s">
        <v>980</v>
      </c>
      <c r="AF92" t="s">
        <v>981</v>
      </c>
    </row>
    <row r="93" spans="1:32">
      <c r="A93" t="str">
        <f>"70000001054900686"</f>
        <v>70000001054900686</v>
      </c>
      <c r="B93" t="s">
        <v>982</v>
      </c>
      <c r="C93" t="s">
        <v>33</v>
      </c>
      <c r="E93" t="s">
        <v>33</v>
      </c>
      <c r="F93" t="s">
        <v>760</v>
      </c>
      <c r="G93" t="s">
        <v>983</v>
      </c>
      <c r="H93">
        <v>123154</v>
      </c>
      <c r="I93" t="s">
        <v>984</v>
      </c>
      <c r="J93" t="s">
        <v>985</v>
      </c>
      <c r="K93" t="s">
        <v>986</v>
      </c>
      <c r="M93" t="s">
        <v>289</v>
      </c>
      <c r="N93" t="s">
        <v>987</v>
      </c>
      <c r="O93" t="s">
        <v>988</v>
      </c>
      <c r="P93" t="s">
        <v>534</v>
      </c>
      <c r="AE93" t="s">
        <v>989</v>
      </c>
      <c r="AF93" t="s">
        <v>990</v>
      </c>
    </row>
    <row r="94" spans="1:32">
      <c r="A94" t="str">
        <f>"70000001054900850"</f>
        <v>70000001054900850</v>
      </c>
      <c r="B94" t="s">
        <v>991</v>
      </c>
      <c r="C94" t="s">
        <v>33</v>
      </c>
      <c r="E94" t="s">
        <v>33</v>
      </c>
      <c r="F94" t="s">
        <v>992</v>
      </c>
      <c r="G94" t="s">
        <v>993</v>
      </c>
      <c r="H94">
        <v>117452</v>
      </c>
      <c r="I94" t="s">
        <v>994</v>
      </c>
      <c r="K94" t="s">
        <v>995</v>
      </c>
      <c r="L94" t="s">
        <v>996</v>
      </c>
      <c r="M94" t="s">
        <v>253</v>
      </c>
      <c r="N94" t="s">
        <v>472</v>
      </c>
      <c r="O94" t="s">
        <v>243</v>
      </c>
      <c r="P94" t="s">
        <v>54</v>
      </c>
      <c r="T94" t="s">
        <v>997</v>
      </c>
      <c r="U94" t="s">
        <v>998</v>
      </c>
      <c r="V94" t="s">
        <v>999</v>
      </c>
      <c r="W94" t="s">
        <v>1000</v>
      </c>
      <c r="AE94" t="s">
        <v>1001</v>
      </c>
      <c r="AF94" t="s">
        <v>1002</v>
      </c>
    </row>
    <row r="95" spans="1:32">
      <c r="A95" t="str">
        <f>"70000001054907792"</f>
        <v>70000001054907792</v>
      </c>
      <c r="B95" t="s">
        <v>348</v>
      </c>
      <c r="C95" t="s">
        <v>33</v>
      </c>
      <c r="E95" t="s">
        <v>33</v>
      </c>
      <c r="F95" t="s">
        <v>816</v>
      </c>
      <c r="G95" t="s">
        <v>1003</v>
      </c>
      <c r="H95">
        <v>121059</v>
      </c>
      <c r="I95" t="s">
        <v>350</v>
      </c>
      <c r="K95" t="s">
        <v>1004</v>
      </c>
      <c r="L95" t="s">
        <v>1005</v>
      </c>
      <c r="M95" t="s">
        <v>353</v>
      </c>
      <c r="N95" t="s">
        <v>354</v>
      </c>
      <c r="O95" t="s">
        <v>68</v>
      </c>
      <c r="P95" t="s">
        <v>54</v>
      </c>
      <c r="T95" t="s">
        <v>355</v>
      </c>
      <c r="U95" t="s">
        <v>356</v>
      </c>
      <c r="V95" t="s">
        <v>357</v>
      </c>
      <c r="X95" t="s">
        <v>358</v>
      </c>
      <c r="Y95" t="s">
        <v>359</v>
      </c>
      <c r="AE95" t="s">
        <v>1006</v>
      </c>
      <c r="AF95" t="s">
        <v>1007</v>
      </c>
    </row>
    <row r="96" spans="1:32">
      <c r="A96" t="str">
        <f>"70000001054910363"</f>
        <v>70000001054910363</v>
      </c>
      <c r="B96" t="s">
        <v>1008</v>
      </c>
      <c r="C96" t="s">
        <v>33</v>
      </c>
      <c r="E96" t="s">
        <v>33</v>
      </c>
      <c r="F96" t="s">
        <v>1009</v>
      </c>
      <c r="G96" t="s">
        <v>1010</v>
      </c>
      <c r="H96">
        <v>117042</v>
      </c>
      <c r="I96" t="s">
        <v>1011</v>
      </c>
      <c r="K96" t="s">
        <v>1012</v>
      </c>
      <c r="L96" t="s">
        <v>1013</v>
      </c>
      <c r="M96" t="s">
        <v>1014</v>
      </c>
      <c r="N96" t="s">
        <v>1015</v>
      </c>
      <c r="O96" t="s">
        <v>243</v>
      </c>
      <c r="P96" t="s">
        <v>125</v>
      </c>
      <c r="T96" t="s">
        <v>1016</v>
      </c>
      <c r="U96" t="s">
        <v>1017</v>
      </c>
      <c r="V96" t="s">
        <v>1018</v>
      </c>
      <c r="AE96" t="s">
        <v>1019</v>
      </c>
      <c r="AF96" t="s">
        <v>1020</v>
      </c>
    </row>
    <row r="97" spans="1:32">
      <c r="A97" t="str">
        <f>"70000001054811562"</f>
        <v>70000001054811562</v>
      </c>
      <c r="B97" t="s">
        <v>1021</v>
      </c>
      <c r="C97" t="s">
        <v>33</v>
      </c>
      <c r="E97" t="s">
        <v>33</v>
      </c>
      <c r="F97" t="s">
        <v>670</v>
      </c>
      <c r="G97" t="s">
        <v>1022</v>
      </c>
      <c r="H97">
        <v>115093</v>
      </c>
      <c r="I97" t="s">
        <v>1023</v>
      </c>
      <c r="K97" t="s">
        <v>1024</v>
      </c>
      <c r="L97" t="s">
        <v>1025</v>
      </c>
      <c r="M97" t="s">
        <v>1026</v>
      </c>
      <c r="N97" t="s">
        <v>1027</v>
      </c>
      <c r="O97" t="s">
        <v>268</v>
      </c>
      <c r="AE97" t="s">
        <v>1028</v>
      </c>
      <c r="AF97" t="s">
        <v>1029</v>
      </c>
    </row>
    <row r="98" spans="1:32">
      <c r="A98" t="str">
        <f>"70000001054812964"</f>
        <v>70000001054812964</v>
      </c>
      <c r="B98" t="s">
        <v>1030</v>
      </c>
      <c r="C98" t="s">
        <v>33</v>
      </c>
      <c r="E98" t="s">
        <v>33</v>
      </c>
      <c r="F98" t="s">
        <v>1031</v>
      </c>
      <c r="G98" t="s">
        <v>1032</v>
      </c>
      <c r="H98">
        <v>119192</v>
      </c>
      <c r="I98" t="s">
        <v>1033</v>
      </c>
      <c r="L98" t="s">
        <v>1034</v>
      </c>
      <c r="M98" t="s">
        <v>585</v>
      </c>
      <c r="N98" t="s">
        <v>1035</v>
      </c>
      <c r="O98" t="s">
        <v>1036</v>
      </c>
      <c r="P98" t="s">
        <v>54</v>
      </c>
      <c r="T98" t="s">
        <v>1037</v>
      </c>
      <c r="U98" t="s">
        <v>1038</v>
      </c>
      <c r="AE98" t="s">
        <v>1039</v>
      </c>
      <c r="AF98" t="s">
        <v>1040</v>
      </c>
    </row>
    <row r="99" spans="1:32">
      <c r="A99" t="str">
        <f>"70000001054813939"</f>
        <v>70000001054813939</v>
      </c>
      <c r="B99" t="s">
        <v>1041</v>
      </c>
      <c r="C99" t="s">
        <v>33</v>
      </c>
      <c r="E99" t="s">
        <v>33</v>
      </c>
      <c r="F99" t="s">
        <v>816</v>
      </c>
      <c r="G99" t="s">
        <v>1042</v>
      </c>
      <c r="H99">
        <v>121059</v>
      </c>
      <c r="I99" t="s">
        <v>1043</v>
      </c>
      <c r="K99" t="s">
        <v>1044</v>
      </c>
      <c r="L99" t="s">
        <v>1045</v>
      </c>
      <c r="M99" t="s">
        <v>1046</v>
      </c>
      <c r="N99" t="s">
        <v>1047</v>
      </c>
      <c r="O99" t="s">
        <v>1048</v>
      </c>
      <c r="P99" t="s">
        <v>94</v>
      </c>
      <c r="Q99">
        <v>79254738373</v>
      </c>
      <c r="AE99" t="s">
        <v>1049</v>
      </c>
      <c r="AF99" t="s">
        <v>1050</v>
      </c>
    </row>
    <row r="100" spans="1:32">
      <c r="A100" t="str">
        <f>"70000001054815905"</f>
        <v>70000001054815905</v>
      </c>
      <c r="B100" t="s">
        <v>1051</v>
      </c>
      <c r="C100" t="s">
        <v>33</v>
      </c>
      <c r="E100" t="s">
        <v>33</v>
      </c>
      <c r="F100" t="s">
        <v>1052</v>
      </c>
      <c r="G100" t="s">
        <v>1053</v>
      </c>
      <c r="H100">
        <v>129085</v>
      </c>
      <c r="I100" t="s">
        <v>1054</v>
      </c>
      <c r="K100" t="s">
        <v>1055</v>
      </c>
      <c r="L100" t="s">
        <v>1056</v>
      </c>
      <c r="M100" t="s">
        <v>253</v>
      </c>
      <c r="N100" t="s">
        <v>254</v>
      </c>
      <c r="O100" t="s">
        <v>464</v>
      </c>
      <c r="P100" t="s">
        <v>54</v>
      </c>
      <c r="S100" t="s">
        <v>1057</v>
      </c>
      <c r="T100" t="s">
        <v>1058</v>
      </c>
      <c r="U100" t="s">
        <v>1059</v>
      </c>
      <c r="V100" t="s">
        <v>1060</v>
      </c>
      <c r="Y100" t="s">
        <v>1061</v>
      </c>
      <c r="AE100" t="s">
        <v>1062</v>
      </c>
      <c r="AF100" t="s">
        <v>1063</v>
      </c>
    </row>
    <row r="101" spans="1:32">
      <c r="A101" t="str">
        <f>"70000001054816757"</f>
        <v>70000001054816757</v>
      </c>
      <c r="B101" t="s">
        <v>1064</v>
      </c>
      <c r="C101" t="s">
        <v>33</v>
      </c>
      <c r="E101" t="s">
        <v>33</v>
      </c>
      <c r="F101" t="s">
        <v>1052</v>
      </c>
      <c r="G101" t="s">
        <v>1065</v>
      </c>
      <c r="H101">
        <v>129515</v>
      </c>
      <c r="I101" t="s">
        <v>1066</v>
      </c>
      <c r="K101" t="s">
        <v>1067</v>
      </c>
      <c r="L101" t="s">
        <v>1068</v>
      </c>
      <c r="M101" t="s">
        <v>253</v>
      </c>
      <c r="N101" t="s">
        <v>455</v>
      </c>
      <c r="O101" t="s">
        <v>464</v>
      </c>
      <c r="T101" t="s">
        <v>1069</v>
      </c>
      <c r="U101" t="s">
        <v>1070</v>
      </c>
      <c r="V101" t="s">
        <v>1071</v>
      </c>
      <c r="X101" t="s">
        <v>1072</v>
      </c>
      <c r="AE101" t="s">
        <v>1073</v>
      </c>
      <c r="AF101" t="s">
        <v>1074</v>
      </c>
    </row>
    <row r="102" spans="1:32">
      <c r="A102" t="str">
        <f>"70000001054818357"</f>
        <v>70000001054818357</v>
      </c>
      <c r="B102" t="s">
        <v>1075</v>
      </c>
      <c r="C102" t="s">
        <v>33</v>
      </c>
      <c r="E102" t="s">
        <v>33</v>
      </c>
      <c r="F102" t="s">
        <v>1052</v>
      </c>
      <c r="G102" t="s">
        <v>1076</v>
      </c>
      <c r="H102">
        <v>129085</v>
      </c>
      <c r="I102" t="s">
        <v>1077</v>
      </c>
      <c r="K102" t="s">
        <v>1078</v>
      </c>
      <c r="L102" t="s">
        <v>1079</v>
      </c>
      <c r="M102" t="s">
        <v>1080</v>
      </c>
      <c r="N102" t="s">
        <v>1080</v>
      </c>
      <c r="U102" t="s">
        <v>1081</v>
      </c>
      <c r="V102" t="s">
        <v>1082</v>
      </c>
      <c r="AE102" t="s">
        <v>1083</v>
      </c>
      <c r="AF102" t="s">
        <v>1084</v>
      </c>
    </row>
    <row r="103" spans="1:32">
      <c r="A103" t="str">
        <f>"70000001054820716"</f>
        <v>70000001054820716</v>
      </c>
      <c r="B103" t="s">
        <v>1085</v>
      </c>
      <c r="C103" t="s">
        <v>33</v>
      </c>
      <c r="E103" t="s">
        <v>33</v>
      </c>
      <c r="F103" t="s">
        <v>670</v>
      </c>
      <c r="G103" t="s">
        <v>1086</v>
      </c>
      <c r="H103">
        <v>115114</v>
      </c>
      <c r="I103" t="s">
        <v>1087</v>
      </c>
      <c r="K103" t="s">
        <v>1088</v>
      </c>
      <c r="L103" t="s">
        <v>1089</v>
      </c>
      <c r="M103" t="s">
        <v>81</v>
      </c>
      <c r="N103" t="s">
        <v>81</v>
      </c>
      <c r="O103" t="s">
        <v>1090</v>
      </c>
      <c r="T103" t="s">
        <v>1091</v>
      </c>
      <c r="U103" t="s">
        <v>1092</v>
      </c>
      <c r="V103" t="s">
        <v>1093</v>
      </c>
      <c r="AE103" t="s">
        <v>1094</v>
      </c>
      <c r="AF103" t="s">
        <v>1095</v>
      </c>
    </row>
    <row r="104" spans="1:32">
      <c r="A104" t="str">
        <f>"70000001054833244"</f>
        <v>70000001054833244</v>
      </c>
      <c r="B104" t="s">
        <v>1096</v>
      </c>
      <c r="C104" t="s">
        <v>33</v>
      </c>
      <c r="E104" t="s">
        <v>33</v>
      </c>
      <c r="F104" t="s">
        <v>1097</v>
      </c>
      <c r="G104" t="s">
        <v>1098</v>
      </c>
      <c r="H104">
        <v>117405</v>
      </c>
      <c r="I104" t="s">
        <v>1099</v>
      </c>
      <c r="J104" t="s">
        <v>1099</v>
      </c>
      <c r="K104" t="s">
        <v>1100</v>
      </c>
      <c r="L104" t="s">
        <v>1101</v>
      </c>
      <c r="M104" t="s">
        <v>241</v>
      </c>
      <c r="N104" t="s">
        <v>621</v>
      </c>
      <c r="O104" t="s">
        <v>136</v>
      </c>
      <c r="P104" t="s">
        <v>54</v>
      </c>
      <c r="Q104" t="s">
        <v>1102</v>
      </c>
      <c r="U104" t="s">
        <v>1103</v>
      </c>
      <c r="AE104" t="s">
        <v>1104</v>
      </c>
      <c r="AF104" t="s">
        <v>1105</v>
      </c>
    </row>
    <row r="105" spans="1:32">
      <c r="A105" t="str">
        <f>"70000001054833547"</f>
        <v>70000001054833547</v>
      </c>
      <c r="B105" t="s">
        <v>1106</v>
      </c>
      <c r="C105" t="s">
        <v>33</v>
      </c>
      <c r="E105" t="s">
        <v>33</v>
      </c>
      <c r="F105" t="s">
        <v>1107</v>
      </c>
      <c r="G105" t="s">
        <v>1108</v>
      </c>
      <c r="H105">
        <v>109052</v>
      </c>
      <c r="I105" t="s">
        <v>1109</v>
      </c>
      <c r="K105" t="s">
        <v>1110</v>
      </c>
      <c r="L105" t="s">
        <v>1111</v>
      </c>
      <c r="M105" t="s">
        <v>266</v>
      </c>
      <c r="N105" t="s">
        <v>267</v>
      </c>
      <c r="O105" t="s">
        <v>955</v>
      </c>
      <c r="Q105" t="s">
        <v>1112</v>
      </c>
      <c r="R105" t="s">
        <v>1113</v>
      </c>
      <c r="S105" t="s">
        <v>1114</v>
      </c>
      <c r="T105" t="s">
        <v>1115</v>
      </c>
      <c r="V105" t="s">
        <v>1116</v>
      </c>
      <c r="Y105" t="s">
        <v>1117</v>
      </c>
      <c r="AE105" t="s">
        <v>1118</v>
      </c>
      <c r="AF105" t="s">
        <v>1119</v>
      </c>
    </row>
    <row r="106" spans="1:32">
      <c r="A106" t="str">
        <f>"70000001054833729"</f>
        <v>70000001054833729</v>
      </c>
      <c r="B106" t="s">
        <v>1120</v>
      </c>
      <c r="C106" t="s">
        <v>33</v>
      </c>
      <c r="E106" t="s">
        <v>33</v>
      </c>
      <c r="K106" t="s">
        <v>1121</v>
      </c>
      <c r="L106" t="s">
        <v>1122</v>
      </c>
      <c r="M106" t="s">
        <v>1123</v>
      </c>
      <c r="N106" t="s">
        <v>1124</v>
      </c>
      <c r="V106" t="s">
        <v>1125</v>
      </c>
    </row>
    <row r="107" spans="1:32">
      <c r="A107" t="str">
        <f>"70000001054835969"</f>
        <v>70000001054835969</v>
      </c>
      <c r="B107" t="s">
        <v>1126</v>
      </c>
      <c r="C107" t="s">
        <v>33</v>
      </c>
      <c r="E107" t="s">
        <v>33</v>
      </c>
      <c r="F107" t="s">
        <v>222</v>
      </c>
      <c r="G107" t="s">
        <v>1127</v>
      </c>
      <c r="H107">
        <v>101000</v>
      </c>
      <c r="I107" t="s">
        <v>1128</v>
      </c>
      <c r="J107" t="s">
        <v>1128</v>
      </c>
      <c r="K107" t="s">
        <v>1129</v>
      </c>
      <c r="L107" t="s">
        <v>1130</v>
      </c>
      <c r="M107" t="s">
        <v>1131</v>
      </c>
      <c r="N107" t="s">
        <v>1132</v>
      </c>
      <c r="O107" t="s">
        <v>268</v>
      </c>
      <c r="P107" t="s">
        <v>54</v>
      </c>
      <c r="Q107" t="s">
        <v>1133</v>
      </c>
      <c r="T107" t="s">
        <v>1134</v>
      </c>
      <c r="U107" t="s">
        <v>1135</v>
      </c>
      <c r="V107" t="s">
        <v>1136</v>
      </c>
      <c r="X107" t="s">
        <v>1137</v>
      </c>
      <c r="AE107" t="s">
        <v>1138</v>
      </c>
      <c r="AF107" t="s">
        <v>1139</v>
      </c>
    </row>
    <row r="108" spans="1:32">
      <c r="A108" t="str">
        <f>"70000001054836330"</f>
        <v>70000001054836330</v>
      </c>
      <c r="B108" t="s">
        <v>1140</v>
      </c>
      <c r="C108" t="s">
        <v>33</v>
      </c>
      <c r="E108" t="s">
        <v>33</v>
      </c>
      <c r="F108" t="s">
        <v>1141</v>
      </c>
      <c r="G108" t="s">
        <v>1142</v>
      </c>
      <c r="H108">
        <v>121614</v>
      </c>
      <c r="I108" t="s">
        <v>1143</v>
      </c>
      <c r="K108" t="s">
        <v>1144</v>
      </c>
      <c r="L108" t="s">
        <v>2191</v>
      </c>
      <c r="M108" t="s">
        <v>253</v>
      </c>
      <c r="N108" t="s">
        <v>1145</v>
      </c>
      <c r="O108" t="s">
        <v>955</v>
      </c>
      <c r="P108" t="s">
        <v>1146</v>
      </c>
      <c r="T108" t="s">
        <v>1147</v>
      </c>
      <c r="U108" t="s">
        <v>1148</v>
      </c>
      <c r="V108" t="s">
        <v>1149</v>
      </c>
      <c r="X108" t="s">
        <v>1150</v>
      </c>
      <c r="AE108" t="s">
        <v>1151</v>
      </c>
      <c r="AF108" t="s">
        <v>1152</v>
      </c>
    </row>
    <row r="109" spans="1:32">
      <c r="A109" t="str">
        <f>"70000001054995386"</f>
        <v>70000001054995386</v>
      </c>
      <c r="B109" t="s">
        <v>1153</v>
      </c>
      <c r="C109" t="s">
        <v>33</v>
      </c>
      <c r="E109" t="s">
        <v>33</v>
      </c>
      <c r="F109" t="s">
        <v>76</v>
      </c>
      <c r="G109" t="s">
        <v>1154</v>
      </c>
      <c r="H109">
        <v>105066</v>
      </c>
      <c r="I109" t="s">
        <v>1155</v>
      </c>
      <c r="K109" t="s">
        <v>1156</v>
      </c>
      <c r="L109" t="s">
        <v>1157</v>
      </c>
      <c r="M109" t="s">
        <v>1158</v>
      </c>
      <c r="N109" t="s">
        <v>1159</v>
      </c>
      <c r="O109" t="s">
        <v>268</v>
      </c>
      <c r="P109" t="s">
        <v>125</v>
      </c>
      <c r="Q109">
        <v>79999904779</v>
      </c>
      <c r="R109" t="s">
        <v>1160</v>
      </c>
      <c r="S109" t="s">
        <v>1161</v>
      </c>
      <c r="T109" t="s">
        <v>1162</v>
      </c>
      <c r="U109" t="s">
        <v>1163</v>
      </c>
      <c r="V109" t="s">
        <v>1164</v>
      </c>
      <c r="AE109" t="s">
        <v>1165</v>
      </c>
      <c r="AF109" t="s">
        <v>1166</v>
      </c>
    </row>
    <row r="110" spans="1:32">
      <c r="A110" t="str">
        <f>"70000001055014602"</f>
        <v>70000001055014602</v>
      </c>
      <c r="B110" t="s">
        <v>1167</v>
      </c>
      <c r="C110" t="s">
        <v>33</v>
      </c>
      <c r="E110" t="s">
        <v>33</v>
      </c>
      <c r="F110" t="s">
        <v>1168</v>
      </c>
      <c r="G110" t="s">
        <v>1169</v>
      </c>
      <c r="H110">
        <v>123060</v>
      </c>
      <c r="I110" t="s">
        <v>1170</v>
      </c>
      <c r="K110" t="s">
        <v>1171</v>
      </c>
      <c r="M110" t="s">
        <v>253</v>
      </c>
      <c r="N110" t="s">
        <v>455</v>
      </c>
      <c r="O110" t="s">
        <v>68</v>
      </c>
      <c r="P110" t="s">
        <v>54</v>
      </c>
      <c r="U110" t="s">
        <v>1172</v>
      </c>
      <c r="V110" t="s">
        <v>1173</v>
      </c>
      <c r="AE110" t="s">
        <v>1174</v>
      </c>
      <c r="AF110" t="s">
        <v>1175</v>
      </c>
    </row>
    <row r="111" spans="1:32">
      <c r="A111" t="str">
        <f>"70000001055035125"</f>
        <v>70000001055035125</v>
      </c>
      <c r="B111" t="s">
        <v>1176</v>
      </c>
      <c r="C111" t="s">
        <v>33</v>
      </c>
      <c r="E111" t="s">
        <v>33</v>
      </c>
      <c r="F111" t="s">
        <v>1177</v>
      </c>
      <c r="G111" t="s">
        <v>1178</v>
      </c>
      <c r="H111">
        <v>123242</v>
      </c>
      <c r="I111" t="s">
        <v>1179</v>
      </c>
      <c r="K111" t="s">
        <v>1180</v>
      </c>
      <c r="L111" t="s">
        <v>1181</v>
      </c>
      <c r="M111" t="s">
        <v>81</v>
      </c>
      <c r="N111" t="s">
        <v>81</v>
      </c>
      <c r="O111" t="s">
        <v>1182</v>
      </c>
      <c r="P111" t="s">
        <v>54</v>
      </c>
      <c r="Q111">
        <v>79057139393</v>
      </c>
      <c r="T111" t="s">
        <v>1091</v>
      </c>
      <c r="U111" t="s">
        <v>1092</v>
      </c>
      <c r="V111" t="s">
        <v>1093</v>
      </c>
      <c r="X111" t="s">
        <v>1183</v>
      </c>
      <c r="AE111" t="s">
        <v>1184</v>
      </c>
      <c r="AF111" t="s">
        <v>1185</v>
      </c>
    </row>
    <row r="112" spans="1:32">
      <c r="A112" t="str">
        <f>"70000001055036655"</f>
        <v>70000001055036655</v>
      </c>
      <c r="B112" t="s">
        <v>1186</v>
      </c>
      <c r="C112" t="s">
        <v>33</v>
      </c>
      <c r="E112" t="s">
        <v>33</v>
      </c>
      <c r="F112" t="s">
        <v>519</v>
      </c>
      <c r="G112" t="s">
        <v>1187</v>
      </c>
      <c r="H112">
        <v>107031</v>
      </c>
      <c r="I112" t="s">
        <v>1188</v>
      </c>
      <c r="K112" t="s">
        <v>1189</v>
      </c>
      <c r="L112" t="s">
        <v>1190</v>
      </c>
      <c r="M112" t="s">
        <v>91</v>
      </c>
      <c r="N112" t="s">
        <v>743</v>
      </c>
      <c r="O112" t="s">
        <v>1191</v>
      </c>
      <c r="P112" t="s">
        <v>54</v>
      </c>
      <c r="Q112">
        <v>79851063736</v>
      </c>
      <c r="AE112" t="s">
        <v>1192</v>
      </c>
      <c r="AF112" t="s">
        <v>1193</v>
      </c>
    </row>
    <row r="113" spans="1:32">
      <c r="A113" t="str">
        <f>"70000001055037992"</f>
        <v>70000001055037992</v>
      </c>
      <c r="B113" t="s">
        <v>1194</v>
      </c>
      <c r="C113" t="s">
        <v>33</v>
      </c>
      <c r="E113" t="s">
        <v>33</v>
      </c>
      <c r="F113" t="s">
        <v>222</v>
      </c>
      <c r="G113" t="s">
        <v>1195</v>
      </c>
      <c r="H113">
        <v>105005</v>
      </c>
      <c r="I113" t="s">
        <v>1196</v>
      </c>
      <c r="K113" t="s">
        <v>1197</v>
      </c>
      <c r="M113" t="s">
        <v>253</v>
      </c>
      <c r="N113" t="s">
        <v>1198</v>
      </c>
      <c r="O113" t="s">
        <v>1199</v>
      </c>
      <c r="P113" t="s">
        <v>54</v>
      </c>
      <c r="Q113">
        <v>79287041000</v>
      </c>
      <c r="U113" t="s">
        <v>1200</v>
      </c>
      <c r="AE113" t="s">
        <v>1201</v>
      </c>
      <c r="AF113" t="s">
        <v>1202</v>
      </c>
    </row>
    <row r="114" spans="1:32">
      <c r="A114" t="str">
        <f>"70000001055039715"</f>
        <v>70000001055039715</v>
      </c>
      <c r="B114" t="s">
        <v>1203</v>
      </c>
      <c r="C114" t="s">
        <v>33</v>
      </c>
      <c r="E114" t="s">
        <v>33</v>
      </c>
      <c r="F114" t="s">
        <v>248</v>
      </c>
      <c r="G114" t="s">
        <v>1204</v>
      </c>
      <c r="H114">
        <v>115477</v>
      </c>
      <c r="I114" t="s">
        <v>1205</v>
      </c>
      <c r="K114" t="s">
        <v>1206</v>
      </c>
      <c r="L114" t="s">
        <v>2192</v>
      </c>
      <c r="M114" t="s">
        <v>241</v>
      </c>
      <c r="N114" t="s">
        <v>1207</v>
      </c>
      <c r="O114" t="s">
        <v>243</v>
      </c>
      <c r="P114" t="s">
        <v>54</v>
      </c>
      <c r="Q114">
        <v>79057476816</v>
      </c>
      <c r="S114" t="s">
        <v>1208</v>
      </c>
      <c r="T114" t="s">
        <v>1209</v>
      </c>
      <c r="U114" t="s">
        <v>1210</v>
      </c>
      <c r="V114" t="s">
        <v>1211</v>
      </c>
      <c r="AE114" t="s">
        <v>1212</v>
      </c>
      <c r="AF114" t="s">
        <v>1213</v>
      </c>
    </row>
    <row r="115" spans="1:32">
      <c r="A115" t="str">
        <f>"70000001055041227"</f>
        <v>70000001055041227</v>
      </c>
      <c r="B115" t="s">
        <v>1214</v>
      </c>
      <c r="C115" t="s">
        <v>33</v>
      </c>
      <c r="E115" t="s">
        <v>33</v>
      </c>
      <c r="F115" t="s">
        <v>1177</v>
      </c>
      <c r="G115" t="s">
        <v>1215</v>
      </c>
      <c r="H115">
        <v>121069</v>
      </c>
      <c r="I115" t="s">
        <v>1216</v>
      </c>
      <c r="K115" t="s">
        <v>1217</v>
      </c>
      <c r="M115" t="s">
        <v>241</v>
      </c>
      <c r="N115" t="s">
        <v>1218</v>
      </c>
      <c r="O115" t="s">
        <v>243</v>
      </c>
      <c r="P115" t="s">
        <v>54</v>
      </c>
      <c r="Q115">
        <f>79104648888 +79104658888</f>
        <v>158209307776</v>
      </c>
      <c r="T115" t="s">
        <v>1219</v>
      </c>
      <c r="U115" t="s">
        <v>1220</v>
      </c>
      <c r="AE115" t="s">
        <v>1221</v>
      </c>
      <c r="AF115" t="s">
        <v>1222</v>
      </c>
    </row>
    <row r="116" spans="1:32">
      <c r="A116" t="str">
        <f>"70000001055042243"</f>
        <v>70000001055042243</v>
      </c>
      <c r="B116" t="s">
        <v>1223</v>
      </c>
      <c r="C116" t="s">
        <v>33</v>
      </c>
      <c r="E116" t="s">
        <v>33</v>
      </c>
      <c r="F116" t="s">
        <v>1224</v>
      </c>
      <c r="G116" t="s">
        <v>1225</v>
      </c>
      <c r="H116">
        <v>129626</v>
      </c>
      <c r="I116" t="s">
        <v>1226</v>
      </c>
      <c r="K116" t="s">
        <v>1227</v>
      </c>
      <c r="L116" t="s">
        <v>1228</v>
      </c>
      <c r="M116" t="s">
        <v>289</v>
      </c>
      <c r="N116" t="s">
        <v>290</v>
      </c>
      <c r="O116" t="s">
        <v>1229</v>
      </c>
      <c r="P116" t="s">
        <v>307</v>
      </c>
      <c r="Q116">
        <v>79165040731</v>
      </c>
      <c r="U116" t="s">
        <v>1230</v>
      </c>
      <c r="V116" t="s">
        <v>1231</v>
      </c>
      <c r="AE116" t="s">
        <v>1232</v>
      </c>
      <c r="AF116" t="s">
        <v>1233</v>
      </c>
    </row>
    <row r="117" spans="1:32">
      <c r="A117" t="str">
        <f>"70000001055044455"</f>
        <v>70000001055044455</v>
      </c>
      <c r="B117" t="s">
        <v>1234</v>
      </c>
      <c r="C117" t="s">
        <v>33</v>
      </c>
      <c r="E117" t="s">
        <v>33</v>
      </c>
      <c r="F117" t="s">
        <v>1177</v>
      </c>
      <c r="G117" t="s">
        <v>1235</v>
      </c>
      <c r="H117">
        <v>123242</v>
      </c>
      <c r="L117" t="s">
        <v>1236</v>
      </c>
      <c r="M117" t="s">
        <v>253</v>
      </c>
      <c r="N117" t="s">
        <v>1237</v>
      </c>
      <c r="O117" t="s">
        <v>329</v>
      </c>
      <c r="P117" t="s">
        <v>54</v>
      </c>
      <c r="T117" t="s">
        <v>1238</v>
      </c>
      <c r="U117" t="s">
        <v>1239</v>
      </c>
      <c r="V117" t="s">
        <v>1240</v>
      </c>
      <c r="AE117" t="s">
        <v>1241</v>
      </c>
      <c r="AF117" t="s">
        <v>1242</v>
      </c>
    </row>
    <row r="118" spans="1:32">
      <c r="A118" t="str">
        <f>"70000001055045831"</f>
        <v>70000001055045831</v>
      </c>
      <c r="B118" t="s">
        <v>1243</v>
      </c>
      <c r="C118" t="s">
        <v>33</v>
      </c>
      <c r="E118" t="s">
        <v>33</v>
      </c>
      <c r="F118" t="s">
        <v>1244</v>
      </c>
      <c r="G118" t="s">
        <v>1245</v>
      </c>
      <c r="H118">
        <v>127560</v>
      </c>
      <c r="I118" t="s">
        <v>1246</v>
      </c>
      <c r="K118" t="s">
        <v>1247</v>
      </c>
      <c r="L118" t="s">
        <v>2193</v>
      </c>
      <c r="M118" t="s">
        <v>317</v>
      </c>
      <c r="N118" t="s">
        <v>1248</v>
      </c>
      <c r="O118" t="s">
        <v>136</v>
      </c>
      <c r="P118" t="s">
        <v>54</v>
      </c>
      <c r="T118" t="s">
        <v>1249</v>
      </c>
      <c r="U118" t="s">
        <v>1250</v>
      </c>
      <c r="V118" t="s">
        <v>1251</v>
      </c>
      <c r="W118" t="s">
        <v>1252</v>
      </c>
      <c r="Y118" t="s">
        <v>1253</v>
      </c>
      <c r="AE118" t="s">
        <v>1254</v>
      </c>
      <c r="AF118" t="s">
        <v>1255</v>
      </c>
    </row>
    <row r="119" spans="1:32">
      <c r="A119" t="str">
        <f>"70000001054925596"</f>
        <v>70000001054925596</v>
      </c>
      <c r="B119" t="s">
        <v>247</v>
      </c>
      <c r="C119" t="s">
        <v>33</v>
      </c>
      <c r="E119" t="s">
        <v>33</v>
      </c>
      <c r="F119" t="s">
        <v>1177</v>
      </c>
      <c r="G119" t="s">
        <v>1256</v>
      </c>
      <c r="H119">
        <v>123112</v>
      </c>
      <c r="I119" t="s">
        <v>1257</v>
      </c>
      <c r="K119" t="s">
        <v>1258</v>
      </c>
      <c r="L119" t="s">
        <v>252</v>
      </c>
      <c r="M119" t="s">
        <v>253</v>
      </c>
      <c r="N119" t="s">
        <v>472</v>
      </c>
      <c r="O119" t="s">
        <v>1259</v>
      </c>
      <c r="T119" t="s">
        <v>255</v>
      </c>
      <c r="U119" t="s">
        <v>256</v>
      </c>
      <c r="V119" t="s">
        <v>257</v>
      </c>
      <c r="X119" t="s">
        <v>258</v>
      </c>
      <c r="AE119" t="s">
        <v>1260</v>
      </c>
      <c r="AF119" t="s">
        <v>1261</v>
      </c>
    </row>
    <row r="120" spans="1:32">
      <c r="A120" t="str">
        <f>"70000001054927179"</f>
        <v>70000001054927179</v>
      </c>
      <c r="B120" t="s">
        <v>1262</v>
      </c>
      <c r="C120" t="s">
        <v>33</v>
      </c>
      <c r="E120" t="s">
        <v>33</v>
      </c>
      <c r="F120" t="s">
        <v>1263</v>
      </c>
      <c r="G120" t="s">
        <v>1264</v>
      </c>
      <c r="H120">
        <v>111024</v>
      </c>
      <c r="I120" t="s">
        <v>1265</v>
      </c>
      <c r="K120" t="s">
        <v>1266</v>
      </c>
      <c r="M120" t="s">
        <v>1131</v>
      </c>
      <c r="N120" t="s">
        <v>1267</v>
      </c>
      <c r="O120" t="s">
        <v>268</v>
      </c>
      <c r="P120" t="s">
        <v>230</v>
      </c>
      <c r="Q120" t="s">
        <v>1268</v>
      </c>
      <c r="AE120" t="s">
        <v>1269</v>
      </c>
      <c r="AF120" t="s">
        <v>1270</v>
      </c>
    </row>
    <row r="121" spans="1:32">
      <c r="A121" t="str">
        <f>"70000001054932046"</f>
        <v>70000001054932046</v>
      </c>
      <c r="B121" t="s">
        <v>1271</v>
      </c>
      <c r="C121" t="s">
        <v>33</v>
      </c>
      <c r="E121" t="s">
        <v>33</v>
      </c>
      <c r="F121" t="s">
        <v>1272</v>
      </c>
      <c r="G121" t="s">
        <v>1273</v>
      </c>
      <c r="H121">
        <v>105043</v>
      </c>
      <c r="I121" t="s">
        <v>1274</v>
      </c>
      <c r="J121" t="s">
        <v>1274</v>
      </c>
      <c r="K121" t="s">
        <v>1275</v>
      </c>
      <c r="L121" t="s">
        <v>1276</v>
      </c>
      <c r="M121" t="s">
        <v>585</v>
      </c>
      <c r="N121" t="s">
        <v>1277</v>
      </c>
      <c r="O121" t="s">
        <v>1278</v>
      </c>
      <c r="P121" t="s">
        <v>54</v>
      </c>
      <c r="T121" t="s">
        <v>1279</v>
      </c>
      <c r="U121" t="s">
        <v>1280</v>
      </c>
      <c r="V121" t="s">
        <v>1281</v>
      </c>
      <c r="AE121" t="s">
        <v>1282</v>
      </c>
      <c r="AF121" t="s">
        <v>1283</v>
      </c>
    </row>
    <row r="122" spans="1:32">
      <c r="A122" t="str">
        <f>"70000001054954984"</f>
        <v>70000001054954984</v>
      </c>
      <c r="B122" t="s">
        <v>1284</v>
      </c>
      <c r="C122" t="s">
        <v>33</v>
      </c>
      <c r="E122" t="s">
        <v>33</v>
      </c>
      <c r="F122" t="s">
        <v>1285</v>
      </c>
      <c r="G122" t="s">
        <v>1286</v>
      </c>
      <c r="H122">
        <v>127083</v>
      </c>
      <c r="I122" t="s">
        <v>1287</v>
      </c>
      <c r="K122" t="s">
        <v>1288</v>
      </c>
      <c r="L122" t="s">
        <v>1289</v>
      </c>
      <c r="M122" t="s">
        <v>1290</v>
      </c>
      <c r="N122" t="s">
        <v>1291</v>
      </c>
      <c r="O122" t="s">
        <v>1292</v>
      </c>
      <c r="P122" t="s">
        <v>41</v>
      </c>
      <c r="AE122" t="s">
        <v>1293</v>
      </c>
      <c r="AF122" t="s">
        <v>1294</v>
      </c>
    </row>
    <row r="123" spans="1:32">
      <c r="A123" t="str">
        <f>"70000001054955009"</f>
        <v>70000001054955009</v>
      </c>
      <c r="B123" t="s">
        <v>1295</v>
      </c>
      <c r="C123" t="s">
        <v>33</v>
      </c>
      <c r="E123" t="s">
        <v>33</v>
      </c>
      <c r="F123" t="s">
        <v>1031</v>
      </c>
      <c r="G123" t="s">
        <v>1296</v>
      </c>
      <c r="H123">
        <v>119192</v>
      </c>
      <c r="I123" t="s">
        <v>1297</v>
      </c>
      <c r="K123" t="s">
        <v>1298</v>
      </c>
      <c r="L123" t="s">
        <v>1299</v>
      </c>
      <c r="M123" t="s">
        <v>1300</v>
      </c>
      <c r="N123" t="s">
        <v>1301</v>
      </c>
      <c r="O123" t="s">
        <v>377</v>
      </c>
      <c r="AE123" t="s">
        <v>1302</v>
      </c>
      <c r="AF123" t="s">
        <v>1303</v>
      </c>
    </row>
    <row r="124" spans="1:32">
      <c r="A124" t="str">
        <f>"70000001055265720"</f>
        <v>70000001055265720</v>
      </c>
      <c r="B124" t="s">
        <v>1304</v>
      </c>
      <c r="C124" t="s">
        <v>33</v>
      </c>
      <c r="E124" t="s">
        <v>33</v>
      </c>
      <c r="F124" t="s">
        <v>46</v>
      </c>
      <c r="G124" t="s">
        <v>1305</v>
      </c>
      <c r="H124">
        <v>109377</v>
      </c>
      <c r="I124" t="s">
        <v>1306</v>
      </c>
      <c r="K124" t="s">
        <v>1307</v>
      </c>
      <c r="L124" t="s">
        <v>1308</v>
      </c>
      <c r="M124" t="s">
        <v>674</v>
      </c>
      <c r="N124" t="s">
        <v>1309</v>
      </c>
      <c r="O124" t="s">
        <v>136</v>
      </c>
      <c r="P124" t="s">
        <v>534</v>
      </c>
      <c r="Q124">
        <v>79268286077</v>
      </c>
      <c r="U124" t="s">
        <v>1310</v>
      </c>
      <c r="AE124" t="s">
        <v>1311</v>
      </c>
      <c r="AF124" t="s">
        <v>1312</v>
      </c>
    </row>
    <row r="125" spans="1:32">
      <c r="A125" t="str">
        <f>"70000001055268401"</f>
        <v>70000001055268401</v>
      </c>
      <c r="B125" t="s">
        <v>1313</v>
      </c>
      <c r="C125" t="s">
        <v>33</v>
      </c>
      <c r="E125" t="s">
        <v>33</v>
      </c>
      <c r="F125" t="s">
        <v>1314</v>
      </c>
      <c r="G125" t="s">
        <v>1315</v>
      </c>
      <c r="H125">
        <v>108811</v>
      </c>
      <c r="I125" t="s">
        <v>1316</v>
      </c>
      <c r="K125" t="s">
        <v>1317</v>
      </c>
      <c r="L125" t="s">
        <v>1318</v>
      </c>
      <c r="M125" t="s">
        <v>1319</v>
      </c>
      <c r="N125" t="s">
        <v>1320</v>
      </c>
      <c r="O125" t="s">
        <v>136</v>
      </c>
      <c r="P125" t="s">
        <v>54</v>
      </c>
      <c r="Q125">
        <v>79690218291</v>
      </c>
      <c r="U125" t="s">
        <v>1321</v>
      </c>
      <c r="AE125" t="s">
        <v>1322</v>
      </c>
      <c r="AF125" t="s">
        <v>1323</v>
      </c>
    </row>
    <row r="126" spans="1:32">
      <c r="A126" t="str">
        <f>"70000001055268568"</f>
        <v>70000001055268568</v>
      </c>
      <c r="B126" t="s">
        <v>1324</v>
      </c>
      <c r="C126" t="s">
        <v>33</v>
      </c>
      <c r="E126" t="s">
        <v>33</v>
      </c>
      <c r="F126" t="s">
        <v>1325</v>
      </c>
      <c r="G126" t="s">
        <v>1326</v>
      </c>
      <c r="H126">
        <v>125167</v>
      </c>
      <c r="I126" t="s">
        <v>1327</v>
      </c>
      <c r="K126" t="s">
        <v>1328</v>
      </c>
      <c r="L126" t="s">
        <v>1329</v>
      </c>
      <c r="M126" t="s">
        <v>253</v>
      </c>
      <c r="N126" t="s">
        <v>1237</v>
      </c>
      <c r="O126" t="s">
        <v>1330</v>
      </c>
      <c r="P126" t="s">
        <v>54</v>
      </c>
      <c r="Q126">
        <v>79852221513</v>
      </c>
      <c r="U126" t="s">
        <v>1331</v>
      </c>
      <c r="AE126" t="s">
        <v>1332</v>
      </c>
      <c r="AF126" t="s">
        <v>1333</v>
      </c>
    </row>
    <row r="127" spans="1:32">
      <c r="A127" t="str">
        <f>"70000001055269548"</f>
        <v>70000001055269548</v>
      </c>
      <c r="B127" t="s">
        <v>1334</v>
      </c>
      <c r="C127" t="s">
        <v>33</v>
      </c>
      <c r="E127" t="s">
        <v>33</v>
      </c>
      <c r="F127" t="s">
        <v>1335</v>
      </c>
      <c r="G127" t="s">
        <v>1336</v>
      </c>
      <c r="H127">
        <v>109451</v>
      </c>
      <c r="I127" t="s">
        <v>1337</v>
      </c>
      <c r="K127" t="s">
        <v>1338</v>
      </c>
      <c r="L127" t="s">
        <v>1339</v>
      </c>
      <c r="M127" t="s">
        <v>1340</v>
      </c>
      <c r="N127" t="s">
        <v>1341</v>
      </c>
      <c r="O127" t="s">
        <v>68</v>
      </c>
      <c r="P127" t="s">
        <v>54</v>
      </c>
      <c r="Q127">
        <v>79373102206</v>
      </c>
      <c r="S127" t="s">
        <v>1342</v>
      </c>
      <c r="U127" t="s">
        <v>1343</v>
      </c>
      <c r="V127" t="s">
        <v>1344</v>
      </c>
      <c r="AE127" t="s">
        <v>1345</v>
      </c>
      <c r="AF127" t="s">
        <v>1346</v>
      </c>
    </row>
    <row r="128" spans="1:32">
      <c r="A128" t="str">
        <f>"70000001055271981"</f>
        <v>70000001055271981</v>
      </c>
      <c r="B128" t="s">
        <v>1347</v>
      </c>
      <c r="C128" t="s">
        <v>33</v>
      </c>
      <c r="E128" t="s">
        <v>33</v>
      </c>
      <c r="F128" t="s">
        <v>1031</v>
      </c>
      <c r="G128" t="s">
        <v>1348</v>
      </c>
      <c r="H128">
        <v>119192</v>
      </c>
      <c r="I128" t="s">
        <v>1349</v>
      </c>
      <c r="K128" t="s">
        <v>1350</v>
      </c>
      <c r="L128" t="s">
        <v>1351</v>
      </c>
      <c r="M128" t="s">
        <v>241</v>
      </c>
      <c r="N128" t="s">
        <v>1352</v>
      </c>
      <c r="O128" t="s">
        <v>136</v>
      </c>
      <c r="P128" t="s">
        <v>623</v>
      </c>
      <c r="Q128">
        <v>79258693193</v>
      </c>
      <c r="U128" t="s">
        <v>1353</v>
      </c>
      <c r="AE128" t="s">
        <v>1354</v>
      </c>
      <c r="AF128" t="s">
        <v>1355</v>
      </c>
    </row>
    <row r="129" spans="1:32">
      <c r="A129" t="str">
        <f>"70000001055285343"</f>
        <v>70000001055285343</v>
      </c>
      <c r="B129" t="s">
        <v>1356</v>
      </c>
      <c r="C129" t="s">
        <v>33</v>
      </c>
      <c r="E129" t="s">
        <v>33</v>
      </c>
      <c r="F129" t="s">
        <v>1141</v>
      </c>
      <c r="G129" t="s">
        <v>1357</v>
      </c>
      <c r="H129">
        <v>121614</v>
      </c>
      <c r="I129" t="s">
        <v>1358</v>
      </c>
      <c r="K129" t="s">
        <v>1359</v>
      </c>
      <c r="L129" t="s">
        <v>1360</v>
      </c>
      <c r="M129" t="s">
        <v>253</v>
      </c>
      <c r="N129" t="s">
        <v>254</v>
      </c>
      <c r="O129" t="s">
        <v>1361</v>
      </c>
      <c r="P129" t="s">
        <v>54</v>
      </c>
      <c r="T129" t="s">
        <v>1362</v>
      </c>
      <c r="U129" t="s">
        <v>1363</v>
      </c>
      <c r="V129" t="s">
        <v>1364</v>
      </c>
      <c r="AE129" t="s">
        <v>1365</v>
      </c>
      <c r="AF129" t="s">
        <v>1366</v>
      </c>
    </row>
    <row r="130" spans="1:32">
      <c r="A130" t="str">
        <f>"70000001055291767"</f>
        <v>70000001055291767</v>
      </c>
      <c r="B130" t="s">
        <v>348</v>
      </c>
      <c r="C130" t="s">
        <v>33</v>
      </c>
      <c r="E130" t="s">
        <v>33</v>
      </c>
      <c r="F130" t="s">
        <v>861</v>
      </c>
      <c r="G130" t="s">
        <v>1367</v>
      </c>
      <c r="H130">
        <v>117588</v>
      </c>
      <c r="I130" t="s">
        <v>350</v>
      </c>
      <c r="K130" t="s">
        <v>1368</v>
      </c>
      <c r="L130" t="s">
        <v>1369</v>
      </c>
      <c r="M130" t="s">
        <v>353</v>
      </c>
      <c r="N130" t="s">
        <v>354</v>
      </c>
      <c r="O130" t="s">
        <v>68</v>
      </c>
      <c r="P130" t="s">
        <v>54</v>
      </c>
      <c r="T130" t="s">
        <v>355</v>
      </c>
      <c r="U130" t="s">
        <v>356</v>
      </c>
      <c r="V130" t="s">
        <v>357</v>
      </c>
      <c r="X130" t="s">
        <v>358</v>
      </c>
      <c r="Y130" t="s">
        <v>359</v>
      </c>
      <c r="AE130" t="s">
        <v>1370</v>
      </c>
      <c r="AF130" t="s">
        <v>1371</v>
      </c>
    </row>
    <row r="131" spans="1:32">
      <c r="A131" t="str">
        <f>"70000001055293807"</f>
        <v>70000001055293807</v>
      </c>
      <c r="B131" t="s">
        <v>1372</v>
      </c>
      <c r="C131" t="s">
        <v>33</v>
      </c>
      <c r="E131" t="s">
        <v>33</v>
      </c>
      <c r="F131" t="s">
        <v>1373</v>
      </c>
      <c r="G131" t="s">
        <v>1374</v>
      </c>
      <c r="H131">
        <v>109316</v>
      </c>
      <c r="I131" t="s">
        <v>1375</v>
      </c>
      <c r="K131" t="s">
        <v>1376</v>
      </c>
      <c r="L131" t="s">
        <v>1377</v>
      </c>
      <c r="M131" t="s">
        <v>1378</v>
      </c>
      <c r="N131" t="s">
        <v>1379</v>
      </c>
      <c r="O131" t="s">
        <v>420</v>
      </c>
      <c r="P131" t="s">
        <v>230</v>
      </c>
      <c r="Q131">
        <v>79250337335</v>
      </c>
      <c r="R131" t="s">
        <v>1380</v>
      </c>
      <c r="U131" t="s">
        <v>1381</v>
      </c>
      <c r="X131" t="s">
        <v>1382</v>
      </c>
      <c r="AE131" t="s">
        <v>1383</v>
      </c>
      <c r="AF131" t="s">
        <v>1384</v>
      </c>
    </row>
    <row r="132" spans="1:32">
      <c r="A132" t="str">
        <f>"70000001055294445"</f>
        <v>70000001055294445</v>
      </c>
      <c r="B132" t="s">
        <v>1385</v>
      </c>
      <c r="C132" t="s">
        <v>33</v>
      </c>
      <c r="E132" t="s">
        <v>33</v>
      </c>
      <c r="F132" t="s">
        <v>129</v>
      </c>
      <c r="G132" t="s">
        <v>1386</v>
      </c>
      <c r="H132">
        <v>109544</v>
      </c>
      <c r="I132" t="s">
        <v>1387</v>
      </c>
      <c r="K132" t="s">
        <v>1388</v>
      </c>
      <c r="L132" t="s">
        <v>1389</v>
      </c>
      <c r="M132" t="s">
        <v>1390</v>
      </c>
      <c r="N132" t="s">
        <v>1391</v>
      </c>
      <c r="P132" t="s">
        <v>1392</v>
      </c>
      <c r="Q132">
        <v>74951277010</v>
      </c>
      <c r="U132" t="s">
        <v>1393</v>
      </c>
      <c r="V132" t="s">
        <v>1394</v>
      </c>
      <c r="AE132" t="s">
        <v>1395</v>
      </c>
      <c r="AF132" t="s">
        <v>1396</v>
      </c>
    </row>
    <row r="133" spans="1:32">
      <c r="A133" t="str">
        <f>"70000001055300812"</f>
        <v>70000001055300812</v>
      </c>
      <c r="B133" t="s">
        <v>1397</v>
      </c>
      <c r="C133" t="s">
        <v>33</v>
      </c>
      <c r="E133" t="s">
        <v>33</v>
      </c>
      <c r="F133" t="s">
        <v>262</v>
      </c>
      <c r="G133" t="s">
        <v>1398</v>
      </c>
      <c r="H133">
        <v>115404</v>
      </c>
      <c r="I133" t="s">
        <v>1399</v>
      </c>
      <c r="K133" t="s">
        <v>1400</v>
      </c>
      <c r="M133" t="s">
        <v>652</v>
      </c>
      <c r="N133" t="s">
        <v>1401</v>
      </c>
      <c r="O133" t="s">
        <v>1402</v>
      </c>
      <c r="P133" t="s">
        <v>534</v>
      </c>
      <c r="Q133">
        <v>79779436410</v>
      </c>
      <c r="AE133" t="s">
        <v>1403</v>
      </c>
      <c r="AF133" t="s">
        <v>1404</v>
      </c>
    </row>
    <row r="134" spans="1:32">
      <c r="A134" t="str">
        <f>"70000001055194138"</f>
        <v>70000001055194138</v>
      </c>
      <c r="B134" t="s">
        <v>1405</v>
      </c>
      <c r="C134" t="s">
        <v>33</v>
      </c>
      <c r="E134" t="s">
        <v>33</v>
      </c>
      <c r="F134" t="s">
        <v>301</v>
      </c>
      <c r="G134" t="s">
        <v>1406</v>
      </c>
      <c r="H134">
        <v>109156</v>
      </c>
      <c r="I134" t="s">
        <v>1407</v>
      </c>
      <c r="K134" t="s">
        <v>1408</v>
      </c>
      <c r="L134" t="s">
        <v>1409</v>
      </c>
      <c r="M134" t="s">
        <v>253</v>
      </c>
      <c r="N134" t="s">
        <v>254</v>
      </c>
      <c r="O134" t="s">
        <v>268</v>
      </c>
      <c r="P134" t="s">
        <v>54</v>
      </c>
      <c r="Q134">
        <v>79261551560</v>
      </c>
      <c r="U134" t="s">
        <v>1410</v>
      </c>
      <c r="AE134" t="s">
        <v>1411</v>
      </c>
      <c r="AF134" t="s">
        <v>1412</v>
      </c>
    </row>
    <row r="135" spans="1:32">
      <c r="A135" t="str">
        <f>"70000001055194140"</f>
        <v>70000001055194140</v>
      </c>
      <c r="B135" t="s">
        <v>1413</v>
      </c>
      <c r="C135" t="s">
        <v>33</v>
      </c>
      <c r="E135" t="s">
        <v>33</v>
      </c>
      <c r="F135" t="s">
        <v>301</v>
      </c>
      <c r="G135" t="s">
        <v>1414</v>
      </c>
      <c r="H135">
        <v>109156</v>
      </c>
      <c r="I135" t="s">
        <v>1415</v>
      </c>
      <c r="K135" t="s">
        <v>1416</v>
      </c>
      <c r="L135" t="s">
        <v>1417</v>
      </c>
      <c r="M135" t="s">
        <v>81</v>
      </c>
      <c r="N135" t="s">
        <v>81</v>
      </c>
      <c r="O135" t="s">
        <v>1418</v>
      </c>
      <c r="P135" t="s">
        <v>125</v>
      </c>
      <c r="T135" t="s">
        <v>1419</v>
      </c>
      <c r="U135" t="s">
        <v>1420</v>
      </c>
      <c r="V135" t="s">
        <v>1421</v>
      </c>
      <c r="W135" t="s">
        <v>1422</v>
      </c>
      <c r="X135" t="s">
        <v>1423</v>
      </c>
      <c r="AE135" t="s">
        <v>1424</v>
      </c>
      <c r="AF135" t="s">
        <v>1425</v>
      </c>
    </row>
    <row r="136" spans="1:32">
      <c r="A136" t="str">
        <f>"70000001055203377"</f>
        <v>70000001055203377</v>
      </c>
      <c r="B136" t="s">
        <v>1426</v>
      </c>
      <c r="C136" t="s">
        <v>33</v>
      </c>
      <c r="E136" t="s">
        <v>33</v>
      </c>
      <c r="F136" t="s">
        <v>1263</v>
      </c>
      <c r="G136" t="s">
        <v>1427</v>
      </c>
      <c r="H136">
        <v>111250</v>
      </c>
      <c r="I136" t="s">
        <v>1428</v>
      </c>
      <c r="K136" t="s">
        <v>1429</v>
      </c>
      <c r="L136" t="s">
        <v>1430</v>
      </c>
      <c r="M136" t="s">
        <v>289</v>
      </c>
      <c r="N136" t="s">
        <v>290</v>
      </c>
      <c r="O136" t="s">
        <v>1431</v>
      </c>
      <c r="P136" t="s">
        <v>307</v>
      </c>
      <c r="Q136">
        <v>79099549090</v>
      </c>
      <c r="R136" t="s">
        <v>1432</v>
      </c>
      <c r="T136" t="s">
        <v>1433</v>
      </c>
      <c r="U136" t="s">
        <v>1434</v>
      </c>
      <c r="V136" t="s">
        <v>1435</v>
      </c>
      <c r="AE136" t="s">
        <v>1436</v>
      </c>
      <c r="AF136" t="s">
        <v>1437</v>
      </c>
    </row>
    <row r="137" spans="1:32">
      <c r="A137" t="str">
        <f>"70000001055207484"</f>
        <v>70000001055207484</v>
      </c>
      <c r="B137" t="s">
        <v>1438</v>
      </c>
      <c r="C137" t="s">
        <v>33</v>
      </c>
      <c r="E137" t="s">
        <v>33</v>
      </c>
      <c r="F137" t="s">
        <v>1439</v>
      </c>
      <c r="G137" t="s">
        <v>1440</v>
      </c>
      <c r="H137">
        <v>119313</v>
      </c>
      <c r="I137" t="s">
        <v>1441</v>
      </c>
      <c r="K137" t="s">
        <v>1442</v>
      </c>
      <c r="M137" t="s">
        <v>134</v>
      </c>
      <c r="N137" t="s">
        <v>1443</v>
      </c>
      <c r="O137" t="s">
        <v>1444</v>
      </c>
      <c r="AE137" t="s">
        <v>1445</v>
      </c>
      <c r="AF137" t="s">
        <v>1446</v>
      </c>
    </row>
    <row r="138" spans="1:32">
      <c r="A138" t="str">
        <f>"70000001055210597"</f>
        <v>70000001055210597</v>
      </c>
      <c r="B138" t="s">
        <v>1447</v>
      </c>
      <c r="C138" t="s">
        <v>33</v>
      </c>
      <c r="E138" t="s">
        <v>33</v>
      </c>
      <c r="F138" t="s">
        <v>1448</v>
      </c>
      <c r="G138" t="s">
        <v>1449</v>
      </c>
      <c r="H138">
        <v>109390</v>
      </c>
      <c r="K138" t="s">
        <v>1450</v>
      </c>
      <c r="M138" t="s">
        <v>253</v>
      </c>
      <c r="N138" t="s">
        <v>472</v>
      </c>
      <c r="U138" t="s">
        <v>1451</v>
      </c>
      <c r="V138" t="s">
        <v>1452</v>
      </c>
      <c r="AE138" t="s">
        <v>1453</v>
      </c>
      <c r="AF138" t="s">
        <v>1454</v>
      </c>
    </row>
    <row r="139" spans="1:32">
      <c r="A139" t="str">
        <f>"70000001055210717"</f>
        <v>70000001055210717</v>
      </c>
      <c r="B139" t="s">
        <v>1455</v>
      </c>
      <c r="C139" t="s">
        <v>33</v>
      </c>
      <c r="E139" t="s">
        <v>33</v>
      </c>
      <c r="F139" t="s">
        <v>1456</v>
      </c>
      <c r="G139" t="s">
        <v>1457</v>
      </c>
      <c r="H139">
        <v>127299</v>
      </c>
      <c r="I139" t="s">
        <v>1458</v>
      </c>
      <c r="K139" t="s">
        <v>1459</v>
      </c>
      <c r="L139" t="s">
        <v>1460</v>
      </c>
      <c r="M139" t="s">
        <v>1461</v>
      </c>
      <c r="N139" t="s">
        <v>1462</v>
      </c>
      <c r="O139" t="s">
        <v>1463</v>
      </c>
      <c r="P139" t="s">
        <v>623</v>
      </c>
      <c r="Q139">
        <v>79296311333</v>
      </c>
      <c r="R139" t="s">
        <v>1464</v>
      </c>
      <c r="S139" t="s">
        <v>1465</v>
      </c>
      <c r="T139" t="s">
        <v>1466</v>
      </c>
      <c r="U139" t="s">
        <v>1467</v>
      </c>
      <c r="V139" t="s">
        <v>1468</v>
      </c>
      <c r="W139" t="s">
        <v>1469</v>
      </c>
      <c r="Y139" t="s">
        <v>1470</v>
      </c>
      <c r="AE139" t="s">
        <v>1471</v>
      </c>
      <c r="AF139" t="s">
        <v>1472</v>
      </c>
    </row>
    <row r="140" spans="1:32">
      <c r="A140" t="str">
        <f>"70000001055214742"</f>
        <v>70000001055214742</v>
      </c>
      <c r="B140" t="s">
        <v>1473</v>
      </c>
      <c r="C140" t="s">
        <v>33</v>
      </c>
      <c r="E140" t="s">
        <v>33</v>
      </c>
      <c r="F140" t="s">
        <v>154</v>
      </c>
      <c r="G140" t="s">
        <v>1474</v>
      </c>
      <c r="H140">
        <v>127006</v>
      </c>
      <c r="I140" t="s">
        <v>1475</v>
      </c>
      <c r="K140" t="s">
        <v>1476</v>
      </c>
      <c r="L140" t="s">
        <v>1477</v>
      </c>
      <c r="M140" t="s">
        <v>253</v>
      </c>
      <c r="N140" t="s">
        <v>523</v>
      </c>
      <c r="AE140" t="s">
        <v>1478</v>
      </c>
      <c r="AF140" t="s">
        <v>1479</v>
      </c>
    </row>
    <row r="141" spans="1:32">
      <c r="A141" t="str">
        <f>"70000001055218080"</f>
        <v>70000001055218080</v>
      </c>
      <c r="B141" t="s">
        <v>1480</v>
      </c>
      <c r="C141" t="s">
        <v>33</v>
      </c>
      <c r="E141" t="s">
        <v>33</v>
      </c>
      <c r="F141" t="s">
        <v>1481</v>
      </c>
      <c r="G141" t="s">
        <v>1482</v>
      </c>
      <c r="H141">
        <v>125040</v>
      </c>
      <c r="I141" t="s">
        <v>1483</v>
      </c>
      <c r="K141" t="s">
        <v>1484</v>
      </c>
      <c r="L141" t="s">
        <v>1485</v>
      </c>
      <c r="M141" t="s">
        <v>1486</v>
      </c>
      <c r="N141" t="s">
        <v>1487</v>
      </c>
      <c r="O141" t="s">
        <v>420</v>
      </c>
      <c r="P141" t="s">
        <v>125</v>
      </c>
      <c r="T141" t="s">
        <v>1488</v>
      </c>
      <c r="AE141" t="s">
        <v>1489</v>
      </c>
      <c r="AF141" t="s">
        <v>1490</v>
      </c>
    </row>
    <row r="142" spans="1:32">
      <c r="A142" t="str">
        <f>"70000001055221064"</f>
        <v>70000001055221064</v>
      </c>
      <c r="B142" t="s">
        <v>1491</v>
      </c>
      <c r="C142" t="s">
        <v>33</v>
      </c>
      <c r="E142" t="s">
        <v>33</v>
      </c>
      <c r="F142" t="s">
        <v>816</v>
      </c>
      <c r="G142" t="s">
        <v>1492</v>
      </c>
      <c r="H142">
        <v>121059</v>
      </c>
      <c r="I142" t="s">
        <v>1493</v>
      </c>
      <c r="K142" t="s">
        <v>1494</v>
      </c>
      <c r="L142" t="s">
        <v>1495</v>
      </c>
      <c r="M142" t="s">
        <v>1496</v>
      </c>
      <c r="N142" t="s">
        <v>1497</v>
      </c>
      <c r="P142" t="s">
        <v>41</v>
      </c>
      <c r="Q142">
        <v>79266063340</v>
      </c>
      <c r="T142" t="s">
        <v>1498</v>
      </c>
      <c r="U142" t="s">
        <v>1499</v>
      </c>
      <c r="V142" t="s">
        <v>1500</v>
      </c>
      <c r="Y142" t="s">
        <v>1501</v>
      </c>
      <c r="AE142" t="s">
        <v>1502</v>
      </c>
      <c r="AF142" t="s">
        <v>1503</v>
      </c>
    </row>
    <row r="143" spans="1:32">
      <c r="A143" t="str">
        <f>"70000001055223120"</f>
        <v>70000001055223120</v>
      </c>
      <c r="B143" t="s">
        <v>1504</v>
      </c>
      <c r="C143" t="s">
        <v>33</v>
      </c>
      <c r="D143" t="s">
        <v>1505</v>
      </c>
      <c r="E143" t="s">
        <v>33</v>
      </c>
      <c r="G143" t="s">
        <v>1506</v>
      </c>
      <c r="H143">
        <v>142717</v>
      </c>
      <c r="I143" t="s">
        <v>1507</v>
      </c>
      <c r="K143" t="s">
        <v>1508</v>
      </c>
      <c r="L143" t="s">
        <v>1509</v>
      </c>
      <c r="M143" t="s">
        <v>1510</v>
      </c>
      <c r="N143" t="s">
        <v>1511</v>
      </c>
      <c r="O143" t="s">
        <v>420</v>
      </c>
      <c r="P143" t="s">
        <v>54</v>
      </c>
      <c r="AE143" t="s">
        <v>1512</v>
      </c>
      <c r="AF143" t="s">
        <v>1513</v>
      </c>
    </row>
    <row r="144" spans="1:32">
      <c r="A144" t="str">
        <f>"70000001055091825"</f>
        <v>70000001055091825</v>
      </c>
      <c r="B144" t="s">
        <v>1514</v>
      </c>
      <c r="C144" t="s">
        <v>33</v>
      </c>
      <c r="E144" t="s">
        <v>33</v>
      </c>
      <c r="F144" t="s">
        <v>195</v>
      </c>
      <c r="G144" t="s">
        <v>1515</v>
      </c>
      <c r="H144">
        <v>115184</v>
      </c>
      <c r="I144" t="s">
        <v>1516</v>
      </c>
      <c r="K144" t="s">
        <v>1517</v>
      </c>
      <c r="L144" t="s">
        <v>1518</v>
      </c>
      <c r="M144" t="s">
        <v>1519</v>
      </c>
      <c r="N144" t="s">
        <v>1520</v>
      </c>
      <c r="O144" t="s">
        <v>243</v>
      </c>
      <c r="P144" t="s">
        <v>292</v>
      </c>
      <c r="Q144">
        <v>79299824215</v>
      </c>
      <c r="T144" t="s">
        <v>1521</v>
      </c>
      <c r="AE144" t="s">
        <v>1522</v>
      </c>
      <c r="AF144" t="s">
        <v>1523</v>
      </c>
    </row>
    <row r="145" spans="1:32">
      <c r="A145" t="str">
        <f>"70000001055095403"</f>
        <v>70000001055095403</v>
      </c>
      <c r="B145" t="s">
        <v>1524</v>
      </c>
      <c r="C145" t="s">
        <v>33</v>
      </c>
      <c r="E145" t="s">
        <v>33</v>
      </c>
      <c r="F145" t="s">
        <v>1525</v>
      </c>
      <c r="G145" t="s">
        <v>1526</v>
      </c>
      <c r="H145">
        <v>127282</v>
      </c>
      <c r="I145" t="s">
        <v>1527</v>
      </c>
      <c r="L145" t="s">
        <v>1528</v>
      </c>
      <c r="M145" t="s">
        <v>1300</v>
      </c>
      <c r="N145" t="s">
        <v>1529</v>
      </c>
      <c r="O145" t="s">
        <v>68</v>
      </c>
      <c r="P145" t="s">
        <v>125</v>
      </c>
      <c r="Q145">
        <v>79778958068</v>
      </c>
      <c r="S145" t="s">
        <v>1530</v>
      </c>
      <c r="T145" t="s">
        <v>1531</v>
      </c>
      <c r="U145" t="s">
        <v>1532</v>
      </c>
      <c r="V145" t="s">
        <v>1533</v>
      </c>
      <c r="AE145" t="s">
        <v>1534</v>
      </c>
      <c r="AF145" t="s">
        <v>1535</v>
      </c>
    </row>
    <row r="146" spans="1:32">
      <c r="A146" t="str">
        <f>"70000001055096859"</f>
        <v>70000001055096859</v>
      </c>
      <c r="B146" t="s">
        <v>1536</v>
      </c>
      <c r="C146" t="s">
        <v>33</v>
      </c>
      <c r="E146" t="s">
        <v>33</v>
      </c>
      <c r="F146" t="s">
        <v>670</v>
      </c>
      <c r="G146" t="s">
        <v>1537</v>
      </c>
      <c r="H146">
        <v>115114</v>
      </c>
      <c r="I146" t="s">
        <v>1538</v>
      </c>
      <c r="K146" t="s">
        <v>1539</v>
      </c>
      <c r="M146" t="s">
        <v>764</v>
      </c>
      <c r="N146" t="s">
        <v>1540</v>
      </c>
      <c r="O146" t="s">
        <v>1541</v>
      </c>
      <c r="P146" t="s">
        <v>54</v>
      </c>
      <c r="Q146">
        <v>79160896308</v>
      </c>
      <c r="S146" t="s">
        <v>1542</v>
      </c>
      <c r="U146" t="s">
        <v>1543</v>
      </c>
      <c r="AE146" t="s">
        <v>1544</v>
      </c>
      <c r="AF146" t="s">
        <v>1545</v>
      </c>
    </row>
    <row r="147" spans="1:32">
      <c r="A147" t="str">
        <f>"70000001055099344"</f>
        <v>70000001055099344</v>
      </c>
      <c r="B147" t="s">
        <v>1546</v>
      </c>
      <c r="C147" t="s">
        <v>33</v>
      </c>
      <c r="E147" t="s">
        <v>33</v>
      </c>
      <c r="F147" t="s">
        <v>760</v>
      </c>
      <c r="G147" t="s">
        <v>1547</v>
      </c>
      <c r="H147">
        <v>123154</v>
      </c>
      <c r="I147" t="s">
        <v>1548</v>
      </c>
      <c r="K147" t="s">
        <v>1549</v>
      </c>
      <c r="L147" t="s">
        <v>1550</v>
      </c>
      <c r="M147" t="s">
        <v>1551</v>
      </c>
      <c r="N147" t="s">
        <v>1552</v>
      </c>
      <c r="O147" t="s">
        <v>68</v>
      </c>
      <c r="P147" t="s">
        <v>556</v>
      </c>
      <c r="Q147">
        <v>79257522930</v>
      </c>
      <c r="AE147" t="s">
        <v>1553</v>
      </c>
      <c r="AF147" t="s">
        <v>1554</v>
      </c>
    </row>
    <row r="148" spans="1:32">
      <c r="A148" t="str">
        <f>"70000001055100258"</f>
        <v>70000001055100258</v>
      </c>
      <c r="B148" t="s">
        <v>247</v>
      </c>
      <c r="C148" t="s">
        <v>33</v>
      </c>
      <c r="E148" t="s">
        <v>33</v>
      </c>
      <c r="F148" t="s">
        <v>1177</v>
      </c>
      <c r="G148" t="s">
        <v>1555</v>
      </c>
      <c r="H148">
        <v>123056</v>
      </c>
      <c r="I148" t="s">
        <v>1556</v>
      </c>
      <c r="K148" t="s">
        <v>1557</v>
      </c>
      <c r="L148" t="s">
        <v>252</v>
      </c>
      <c r="M148" t="s">
        <v>253</v>
      </c>
      <c r="N148" t="s">
        <v>254</v>
      </c>
      <c r="O148" t="s">
        <v>243</v>
      </c>
      <c r="P148" t="s">
        <v>54</v>
      </c>
      <c r="T148" t="s">
        <v>255</v>
      </c>
      <c r="U148" t="s">
        <v>256</v>
      </c>
      <c r="V148" t="s">
        <v>257</v>
      </c>
      <c r="X148" t="s">
        <v>258</v>
      </c>
      <c r="AE148" t="s">
        <v>1558</v>
      </c>
      <c r="AF148" t="s">
        <v>1559</v>
      </c>
    </row>
    <row r="149" spans="1:32">
      <c r="A149" t="str">
        <f>"70000001055100303"</f>
        <v>70000001055100303</v>
      </c>
      <c r="B149" t="s">
        <v>1560</v>
      </c>
      <c r="C149" t="s">
        <v>33</v>
      </c>
      <c r="E149" t="s">
        <v>33</v>
      </c>
      <c r="F149" t="s">
        <v>1561</v>
      </c>
      <c r="G149" t="s">
        <v>1562</v>
      </c>
      <c r="H149">
        <v>127018</v>
      </c>
      <c r="I149" t="s">
        <v>1563</v>
      </c>
      <c r="K149" t="s">
        <v>1564</v>
      </c>
      <c r="L149" t="s">
        <v>1565</v>
      </c>
      <c r="M149" t="s">
        <v>253</v>
      </c>
      <c r="N149" t="s">
        <v>1566</v>
      </c>
      <c r="O149" t="s">
        <v>1567</v>
      </c>
      <c r="Q149">
        <v>79858385090</v>
      </c>
      <c r="T149" t="s">
        <v>1568</v>
      </c>
      <c r="U149" t="s">
        <v>1569</v>
      </c>
      <c r="V149" t="s">
        <v>1570</v>
      </c>
      <c r="AE149" t="s">
        <v>1571</v>
      </c>
      <c r="AF149" t="s">
        <v>1572</v>
      </c>
    </row>
    <row r="150" spans="1:32">
      <c r="A150" t="str">
        <f>"70000001055112797"</f>
        <v>70000001055112797</v>
      </c>
      <c r="B150" t="s">
        <v>1573</v>
      </c>
      <c r="C150" t="s">
        <v>33</v>
      </c>
      <c r="E150" t="s">
        <v>33</v>
      </c>
      <c r="F150" t="s">
        <v>1177</v>
      </c>
      <c r="G150" t="s">
        <v>1574</v>
      </c>
      <c r="H150">
        <v>123242</v>
      </c>
      <c r="I150" t="s">
        <v>1575</v>
      </c>
      <c r="K150" t="s">
        <v>1576</v>
      </c>
      <c r="L150" t="s">
        <v>1577</v>
      </c>
      <c r="M150" t="s">
        <v>51</v>
      </c>
      <c r="N150" t="s">
        <v>1578</v>
      </c>
      <c r="O150" t="s">
        <v>464</v>
      </c>
      <c r="P150" t="s">
        <v>54</v>
      </c>
      <c r="Q150">
        <v>74991303832</v>
      </c>
      <c r="U150" t="s">
        <v>1579</v>
      </c>
      <c r="X150" t="s">
        <v>1580</v>
      </c>
      <c r="AE150" t="s">
        <v>1581</v>
      </c>
      <c r="AF150" t="s">
        <v>1582</v>
      </c>
    </row>
    <row r="151" spans="1:32">
      <c r="A151" t="str">
        <f>"70000001055131379"</f>
        <v>70000001055131379</v>
      </c>
      <c r="B151" t="s">
        <v>1583</v>
      </c>
      <c r="C151" t="s">
        <v>33</v>
      </c>
      <c r="E151" t="s">
        <v>33</v>
      </c>
      <c r="F151" t="s">
        <v>441</v>
      </c>
      <c r="G151" t="s">
        <v>1584</v>
      </c>
      <c r="H151">
        <v>119002</v>
      </c>
      <c r="I151" t="s">
        <v>1585</v>
      </c>
      <c r="K151" t="s">
        <v>1586</v>
      </c>
      <c r="L151" t="s">
        <v>1587</v>
      </c>
      <c r="M151" t="s">
        <v>289</v>
      </c>
      <c r="N151" t="s">
        <v>1588</v>
      </c>
      <c r="Q151">
        <v>79254666598</v>
      </c>
      <c r="R151" t="s">
        <v>1589</v>
      </c>
      <c r="S151" t="s">
        <v>1590</v>
      </c>
      <c r="T151" t="s">
        <v>1591</v>
      </c>
      <c r="U151" t="s">
        <v>1592</v>
      </c>
      <c r="V151" t="s">
        <v>1593</v>
      </c>
      <c r="W151" t="s">
        <v>1594</v>
      </c>
      <c r="AE151" t="s">
        <v>1595</v>
      </c>
      <c r="AF151" t="s">
        <v>1596</v>
      </c>
    </row>
    <row r="152" spans="1:32">
      <c r="A152" t="str">
        <f>"70000001055074342"</f>
        <v>70000001055074342</v>
      </c>
      <c r="B152" t="s">
        <v>1597</v>
      </c>
      <c r="C152" t="s">
        <v>33</v>
      </c>
      <c r="E152" t="s">
        <v>33</v>
      </c>
      <c r="F152" t="s">
        <v>335</v>
      </c>
      <c r="G152" t="s">
        <v>1598</v>
      </c>
      <c r="H152">
        <v>119633</v>
      </c>
      <c r="I152" t="s">
        <v>1599</v>
      </c>
      <c r="K152" t="s">
        <v>1600</v>
      </c>
      <c r="M152" t="s">
        <v>1551</v>
      </c>
      <c r="N152" t="s">
        <v>1601</v>
      </c>
      <c r="O152" t="s">
        <v>243</v>
      </c>
      <c r="P152" t="s">
        <v>54</v>
      </c>
      <c r="AE152" t="s">
        <v>1602</v>
      </c>
      <c r="AF152" t="s">
        <v>1603</v>
      </c>
    </row>
    <row r="153" spans="1:32">
      <c r="A153" t="str">
        <f>"70000001055076625"</f>
        <v>70000001055076625</v>
      </c>
      <c r="B153" t="s">
        <v>1604</v>
      </c>
      <c r="C153" t="s">
        <v>33</v>
      </c>
      <c r="E153" t="s">
        <v>33</v>
      </c>
      <c r="F153" t="s">
        <v>1141</v>
      </c>
      <c r="G153" t="s">
        <v>1605</v>
      </c>
      <c r="H153">
        <v>121609</v>
      </c>
      <c r="I153" t="s">
        <v>1606</v>
      </c>
      <c r="K153" t="s">
        <v>1607</v>
      </c>
      <c r="L153" t="s">
        <v>1608</v>
      </c>
      <c r="M153" t="s">
        <v>253</v>
      </c>
      <c r="N153" t="s">
        <v>523</v>
      </c>
      <c r="O153" t="s">
        <v>1609</v>
      </c>
      <c r="P153" t="s">
        <v>54</v>
      </c>
      <c r="T153" t="s">
        <v>1610</v>
      </c>
      <c r="U153" t="s">
        <v>1611</v>
      </c>
      <c r="AE153" t="s">
        <v>1612</v>
      </c>
      <c r="AF153" t="s">
        <v>1613</v>
      </c>
    </row>
    <row r="154" spans="1:32">
      <c r="A154" t="str">
        <f>"70000001055076693"</f>
        <v>70000001055076693</v>
      </c>
      <c r="B154" t="s">
        <v>1614</v>
      </c>
      <c r="C154" t="s">
        <v>33</v>
      </c>
      <c r="E154" t="s">
        <v>33</v>
      </c>
      <c r="F154" t="s">
        <v>1141</v>
      </c>
      <c r="G154" t="s">
        <v>1605</v>
      </c>
      <c r="H154">
        <v>121609</v>
      </c>
      <c r="I154" t="s">
        <v>1615</v>
      </c>
      <c r="L154" t="s">
        <v>1616</v>
      </c>
      <c r="M154" t="s">
        <v>253</v>
      </c>
      <c r="N154" t="s">
        <v>1237</v>
      </c>
      <c r="O154" t="s">
        <v>1617</v>
      </c>
      <c r="P154" t="s">
        <v>54</v>
      </c>
      <c r="T154" t="s">
        <v>1618</v>
      </c>
      <c r="U154" t="s">
        <v>1619</v>
      </c>
      <c r="AE154" t="s">
        <v>1620</v>
      </c>
      <c r="AF154" t="s">
        <v>1621</v>
      </c>
    </row>
    <row r="155" spans="1:32">
      <c r="A155" t="str">
        <f>"70000001055078079"</f>
        <v>70000001055078079</v>
      </c>
      <c r="B155" t="s">
        <v>1622</v>
      </c>
      <c r="C155" t="s">
        <v>33</v>
      </c>
      <c r="E155" t="s">
        <v>33</v>
      </c>
      <c r="F155" t="s">
        <v>154</v>
      </c>
      <c r="G155" t="s">
        <v>1623</v>
      </c>
      <c r="H155">
        <v>125196</v>
      </c>
      <c r="I155" t="s">
        <v>1624</v>
      </c>
      <c r="K155" t="s">
        <v>1625</v>
      </c>
      <c r="L155" t="s">
        <v>1626</v>
      </c>
      <c r="M155" t="s">
        <v>764</v>
      </c>
      <c r="N155" t="s">
        <v>1627</v>
      </c>
      <c r="O155" t="s">
        <v>1628</v>
      </c>
      <c r="P155" t="s">
        <v>54</v>
      </c>
      <c r="U155" t="s">
        <v>1629</v>
      </c>
      <c r="AE155" t="s">
        <v>1630</v>
      </c>
      <c r="AF155" t="s">
        <v>1631</v>
      </c>
    </row>
    <row r="156" spans="1:32">
      <c r="A156" t="str">
        <f>"70000001055085698"</f>
        <v>70000001055085698</v>
      </c>
      <c r="B156" t="s">
        <v>1632</v>
      </c>
      <c r="C156" t="s">
        <v>33</v>
      </c>
      <c r="E156" t="s">
        <v>33</v>
      </c>
      <c r="F156" t="s">
        <v>680</v>
      </c>
      <c r="G156" t="s">
        <v>1633</v>
      </c>
      <c r="H156">
        <v>119602</v>
      </c>
      <c r="I156" t="s">
        <v>1634</v>
      </c>
      <c r="K156" t="s">
        <v>1635</v>
      </c>
      <c r="L156" t="s">
        <v>1636</v>
      </c>
      <c r="M156" t="s">
        <v>1637</v>
      </c>
      <c r="N156" t="s">
        <v>1638</v>
      </c>
      <c r="O156" t="s">
        <v>1639</v>
      </c>
      <c r="P156" t="s">
        <v>623</v>
      </c>
      <c r="Q156">
        <v>79852205572</v>
      </c>
      <c r="R156" t="s">
        <v>1640</v>
      </c>
      <c r="S156" t="s">
        <v>1641</v>
      </c>
      <c r="T156" t="s">
        <v>1642</v>
      </c>
      <c r="U156" t="s">
        <v>1643</v>
      </c>
      <c r="V156" t="s">
        <v>1644</v>
      </c>
      <c r="AE156" t="s">
        <v>1645</v>
      </c>
      <c r="AF156" t="s">
        <v>1646</v>
      </c>
    </row>
    <row r="157" spans="1:32">
      <c r="A157" t="str">
        <f>"70000001055089422"</f>
        <v>70000001055089422</v>
      </c>
      <c r="B157" t="s">
        <v>1647</v>
      </c>
      <c r="C157" t="s">
        <v>33</v>
      </c>
      <c r="E157" t="s">
        <v>33</v>
      </c>
      <c r="F157" t="s">
        <v>1177</v>
      </c>
      <c r="G157" t="s">
        <v>1648</v>
      </c>
      <c r="H157">
        <v>123290</v>
      </c>
      <c r="I157" t="s">
        <v>1649</v>
      </c>
      <c r="K157" t="s">
        <v>1650</v>
      </c>
      <c r="M157" t="s">
        <v>1651</v>
      </c>
      <c r="N157" t="s">
        <v>1652</v>
      </c>
      <c r="O157" t="s">
        <v>329</v>
      </c>
      <c r="P157" t="s">
        <v>54</v>
      </c>
      <c r="Q157">
        <v>79852724138</v>
      </c>
      <c r="AE157" t="s">
        <v>1653</v>
      </c>
      <c r="AF157" t="s">
        <v>1654</v>
      </c>
    </row>
    <row r="158" spans="1:32">
      <c r="A158" t="str">
        <f>"70000001055089964"</f>
        <v>70000001055089964</v>
      </c>
      <c r="B158" t="s">
        <v>1655</v>
      </c>
      <c r="C158" t="s">
        <v>33</v>
      </c>
      <c r="E158" t="s">
        <v>33</v>
      </c>
      <c r="F158" t="s">
        <v>1656</v>
      </c>
      <c r="G158" t="s">
        <v>1657</v>
      </c>
      <c r="H158">
        <v>107023</v>
      </c>
      <c r="I158" t="s">
        <v>1658</v>
      </c>
      <c r="K158" t="s">
        <v>1659</v>
      </c>
      <c r="L158" t="s">
        <v>1660</v>
      </c>
      <c r="M158" t="s">
        <v>253</v>
      </c>
      <c r="N158" t="s">
        <v>1661</v>
      </c>
      <c r="O158" t="s">
        <v>1662</v>
      </c>
      <c r="P158" t="s">
        <v>556</v>
      </c>
      <c r="Q158">
        <v>79773889535</v>
      </c>
      <c r="AE158" t="s">
        <v>1663</v>
      </c>
      <c r="AF158" t="s">
        <v>1664</v>
      </c>
    </row>
    <row r="159" spans="1:32">
      <c r="A159" t="str">
        <f>"70000001055223974"</f>
        <v>70000001055223974</v>
      </c>
      <c r="B159" t="s">
        <v>1665</v>
      </c>
      <c r="C159" t="s">
        <v>33</v>
      </c>
      <c r="E159" t="s">
        <v>33</v>
      </c>
      <c r="F159" t="s">
        <v>1052</v>
      </c>
      <c r="G159" t="s">
        <v>1666</v>
      </c>
      <c r="H159">
        <v>127273</v>
      </c>
      <c r="I159" t="s">
        <v>1667</v>
      </c>
      <c r="K159" t="s">
        <v>1668</v>
      </c>
      <c r="L159" t="s">
        <v>1669</v>
      </c>
      <c r="M159" t="s">
        <v>266</v>
      </c>
      <c r="N159" t="s">
        <v>1670</v>
      </c>
      <c r="O159" t="s">
        <v>136</v>
      </c>
      <c r="P159" t="s">
        <v>54</v>
      </c>
      <c r="Q159">
        <v>79261810570</v>
      </c>
      <c r="S159" t="s">
        <v>1671</v>
      </c>
      <c r="T159" t="s">
        <v>1672</v>
      </c>
      <c r="U159" t="s">
        <v>1673</v>
      </c>
      <c r="Y159" t="s">
        <v>1674</v>
      </c>
      <c r="AE159" t="s">
        <v>1675</v>
      </c>
      <c r="AF159" t="s">
        <v>1676</v>
      </c>
    </row>
    <row r="160" spans="1:32">
      <c r="A160" t="str">
        <f>"70000001055227878"</f>
        <v>70000001055227878</v>
      </c>
      <c r="B160" t="s">
        <v>1677</v>
      </c>
      <c r="C160" t="s">
        <v>33</v>
      </c>
      <c r="E160" t="s">
        <v>33</v>
      </c>
      <c r="F160" t="s">
        <v>1678</v>
      </c>
      <c r="G160" t="s">
        <v>1679</v>
      </c>
      <c r="H160">
        <v>111673</v>
      </c>
      <c r="I160" t="s">
        <v>1680</v>
      </c>
      <c r="K160" t="s">
        <v>1681</v>
      </c>
      <c r="L160" t="s">
        <v>1682</v>
      </c>
      <c r="M160" t="s">
        <v>253</v>
      </c>
      <c r="N160" t="s">
        <v>523</v>
      </c>
      <c r="O160" t="s">
        <v>268</v>
      </c>
      <c r="P160" t="s">
        <v>54</v>
      </c>
      <c r="Q160">
        <v>79653234555</v>
      </c>
      <c r="U160" t="s">
        <v>1683</v>
      </c>
      <c r="AE160" t="s">
        <v>1684</v>
      </c>
      <c r="AF160" t="s">
        <v>1685</v>
      </c>
    </row>
    <row r="161" spans="1:32">
      <c r="A161" t="str">
        <f>"70000001055228517"</f>
        <v>70000001055228517</v>
      </c>
      <c r="B161" t="s">
        <v>1686</v>
      </c>
      <c r="C161" t="s">
        <v>33</v>
      </c>
      <c r="E161" t="s">
        <v>33</v>
      </c>
      <c r="F161" t="s">
        <v>222</v>
      </c>
      <c r="G161" t="s">
        <v>1687</v>
      </c>
      <c r="H161">
        <v>101000</v>
      </c>
      <c r="I161" t="s">
        <v>1688</v>
      </c>
      <c r="K161" t="s">
        <v>1689</v>
      </c>
      <c r="L161" t="s">
        <v>1690</v>
      </c>
      <c r="M161" t="s">
        <v>253</v>
      </c>
      <c r="N161" t="s">
        <v>523</v>
      </c>
      <c r="O161" t="s">
        <v>329</v>
      </c>
      <c r="P161" t="s">
        <v>54</v>
      </c>
      <c r="Q161">
        <f>79777916848 +79779743319</f>
        <v>159557660167</v>
      </c>
      <c r="R161" t="s">
        <v>1691</v>
      </c>
      <c r="U161" t="s">
        <v>1692</v>
      </c>
      <c r="AE161" t="s">
        <v>1693</v>
      </c>
      <c r="AF161" t="s">
        <v>1694</v>
      </c>
    </row>
    <row r="162" spans="1:32">
      <c r="A162" t="str">
        <f>"70000001055237563"</f>
        <v>70000001055237563</v>
      </c>
      <c r="B162" t="s">
        <v>1695</v>
      </c>
      <c r="C162" t="s">
        <v>33</v>
      </c>
      <c r="E162" t="s">
        <v>33</v>
      </c>
      <c r="F162" t="s">
        <v>1696</v>
      </c>
      <c r="G162" t="s">
        <v>1697</v>
      </c>
      <c r="H162">
        <v>117133</v>
      </c>
      <c r="I162" t="s">
        <v>1698</v>
      </c>
      <c r="K162" t="s">
        <v>1699</v>
      </c>
      <c r="L162" t="s">
        <v>1700</v>
      </c>
      <c r="M162" t="s">
        <v>199</v>
      </c>
      <c r="N162" t="s">
        <v>1701</v>
      </c>
      <c r="O162" t="s">
        <v>1702</v>
      </c>
      <c r="P162" t="s">
        <v>54</v>
      </c>
      <c r="U162" t="s">
        <v>1703</v>
      </c>
      <c r="AE162" t="s">
        <v>1704</v>
      </c>
      <c r="AF162" t="s">
        <v>1705</v>
      </c>
    </row>
    <row r="163" spans="1:32">
      <c r="A163" t="str">
        <f>"70000001055237960"</f>
        <v>70000001055237960</v>
      </c>
      <c r="B163" t="s">
        <v>1706</v>
      </c>
      <c r="C163" t="s">
        <v>33</v>
      </c>
      <c r="E163" t="s">
        <v>33</v>
      </c>
      <c r="F163" t="s">
        <v>129</v>
      </c>
      <c r="G163" t="s">
        <v>1707</v>
      </c>
      <c r="H163">
        <v>109004</v>
      </c>
      <c r="I163" t="s">
        <v>1708</v>
      </c>
      <c r="K163" t="s">
        <v>1709</v>
      </c>
      <c r="L163" t="s">
        <v>1710</v>
      </c>
      <c r="M163" t="s">
        <v>51</v>
      </c>
      <c r="N163" t="s">
        <v>1578</v>
      </c>
      <c r="O163" t="s">
        <v>1711</v>
      </c>
      <c r="P163" t="s">
        <v>125</v>
      </c>
      <c r="Q163">
        <v>79851362930</v>
      </c>
      <c r="AE163" t="s">
        <v>1712</v>
      </c>
      <c r="AF163" t="s">
        <v>1713</v>
      </c>
    </row>
    <row r="164" spans="1:32">
      <c r="A164" t="str">
        <f>"70000001055239580"</f>
        <v>70000001055239580</v>
      </c>
      <c r="B164" t="s">
        <v>1714</v>
      </c>
      <c r="C164" t="s">
        <v>33</v>
      </c>
      <c r="E164" t="s">
        <v>33</v>
      </c>
      <c r="F164" t="s">
        <v>1481</v>
      </c>
      <c r="G164" t="s">
        <v>1715</v>
      </c>
      <c r="H164">
        <v>125284</v>
      </c>
      <c r="I164" t="s">
        <v>1716</v>
      </c>
      <c r="L164" t="s">
        <v>1717</v>
      </c>
      <c r="M164" t="s">
        <v>91</v>
      </c>
      <c r="N164" t="s">
        <v>1718</v>
      </c>
      <c r="O164" t="s">
        <v>1719</v>
      </c>
      <c r="P164" t="s">
        <v>433</v>
      </c>
      <c r="Q164">
        <v>79850357319</v>
      </c>
      <c r="U164" t="s">
        <v>1720</v>
      </c>
      <c r="AE164" t="s">
        <v>1721</v>
      </c>
      <c r="AF164" t="s">
        <v>1722</v>
      </c>
    </row>
    <row r="165" spans="1:32">
      <c r="A165" t="str">
        <f>"70000001055241923"</f>
        <v>70000001055241923</v>
      </c>
      <c r="B165" t="s">
        <v>1723</v>
      </c>
      <c r="C165" t="s">
        <v>33</v>
      </c>
      <c r="E165" t="s">
        <v>33</v>
      </c>
      <c r="F165" t="s">
        <v>505</v>
      </c>
      <c r="G165" t="s">
        <v>1724</v>
      </c>
      <c r="H165">
        <v>127490</v>
      </c>
      <c r="I165" t="s">
        <v>1725</v>
      </c>
      <c r="K165" t="s">
        <v>1726</v>
      </c>
      <c r="L165" t="s">
        <v>1727</v>
      </c>
      <c r="M165" t="s">
        <v>38</v>
      </c>
      <c r="N165" t="s">
        <v>1728</v>
      </c>
      <c r="O165" t="s">
        <v>1639</v>
      </c>
      <c r="P165" t="s">
        <v>230</v>
      </c>
      <c r="Q165">
        <v>79162599636</v>
      </c>
      <c r="R165" t="s">
        <v>1729</v>
      </c>
      <c r="T165" t="s">
        <v>1730</v>
      </c>
      <c r="U165" t="s">
        <v>1731</v>
      </c>
      <c r="V165" t="s">
        <v>1732</v>
      </c>
      <c r="AE165" t="s">
        <v>1733</v>
      </c>
      <c r="AF165" t="s">
        <v>1734</v>
      </c>
    </row>
    <row r="166" spans="1:32">
      <c r="A166" t="str">
        <f>"70000001055244062"</f>
        <v>70000001055244062</v>
      </c>
      <c r="B166" t="s">
        <v>1735</v>
      </c>
      <c r="C166" t="s">
        <v>33</v>
      </c>
      <c r="E166" t="s">
        <v>33</v>
      </c>
      <c r="F166" t="s">
        <v>902</v>
      </c>
      <c r="G166" t="s">
        <v>1736</v>
      </c>
      <c r="H166">
        <v>115533</v>
      </c>
      <c r="I166" t="s">
        <v>1737</v>
      </c>
      <c r="K166" t="s">
        <v>1738</v>
      </c>
      <c r="L166" t="s">
        <v>1739</v>
      </c>
      <c r="M166" t="s">
        <v>640</v>
      </c>
      <c r="N166" t="s">
        <v>1740</v>
      </c>
      <c r="O166" t="s">
        <v>1741</v>
      </c>
      <c r="P166" t="s">
        <v>623</v>
      </c>
      <c r="AE166" t="s">
        <v>1742</v>
      </c>
      <c r="AF166" t="s">
        <v>1743</v>
      </c>
    </row>
    <row r="167" spans="1:32">
      <c r="A167" t="str">
        <f>"70000001055245242"</f>
        <v>70000001055245242</v>
      </c>
      <c r="B167" t="s">
        <v>1744</v>
      </c>
      <c r="C167" t="s">
        <v>33</v>
      </c>
      <c r="E167" t="s">
        <v>33</v>
      </c>
      <c r="F167" t="s">
        <v>1745</v>
      </c>
      <c r="G167" t="s">
        <v>1746</v>
      </c>
      <c r="H167">
        <v>119517</v>
      </c>
      <c r="I167" t="s">
        <v>1747</v>
      </c>
      <c r="K167" t="s">
        <v>1748</v>
      </c>
      <c r="L167" t="s">
        <v>1749</v>
      </c>
      <c r="M167" t="s">
        <v>289</v>
      </c>
      <c r="N167" t="s">
        <v>290</v>
      </c>
      <c r="O167" t="s">
        <v>1750</v>
      </c>
      <c r="Q167">
        <f>79250622919 +79262090758</f>
        <v>158512713677</v>
      </c>
      <c r="R167" t="s">
        <v>1751</v>
      </c>
      <c r="U167" t="s">
        <v>1752</v>
      </c>
      <c r="X167" t="s">
        <v>1753</v>
      </c>
      <c r="AE167" t="s">
        <v>1754</v>
      </c>
      <c r="AF167" t="s">
        <v>1755</v>
      </c>
    </row>
    <row r="168" spans="1:32">
      <c r="A168" t="str">
        <f>"70000001055250519"</f>
        <v>70000001055250519</v>
      </c>
      <c r="B168" t="s">
        <v>1756</v>
      </c>
      <c r="C168" t="s">
        <v>33</v>
      </c>
      <c r="E168" t="s">
        <v>33</v>
      </c>
      <c r="F168" t="s">
        <v>1678</v>
      </c>
      <c r="G168" t="s">
        <v>1757</v>
      </c>
      <c r="H168">
        <v>111673</v>
      </c>
      <c r="I168" t="s">
        <v>1758</v>
      </c>
      <c r="K168" t="s">
        <v>1759</v>
      </c>
      <c r="L168" t="s">
        <v>1760</v>
      </c>
      <c r="M168" t="s">
        <v>266</v>
      </c>
      <c r="N168" t="s">
        <v>267</v>
      </c>
      <c r="O168" t="s">
        <v>420</v>
      </c>
      <c r="T168" t="s">
        <v>1761</v>
      </c>
      <c r="U168" t="s">
        <v>1762</v>
      </c>
      <c r="AE168" t="s">
        <v>1763</v>
      </c>
      <c r="AF168" t="s">
        <v>1764</v>
      </c>
    </row>
    <row r="169" spans="1:32">
      <c r="A169" t="str">
        <f>"70000001055254113"</f>
        <v>70000001055254113</v>
      </c>
      <c r="B169" t="s">
        <v>1765</v>
      </c>
      <c r="C169" t="s">
        <v>33</v>
      </c>
      <c r="E169" t="s">
        <v>33</v>
      </c>
      <c r="F169" t="s">
        <v>61</v>
      </c>
      <c r="G169" t="s">
        <v>1766</v>
      </c>
      <c r="H169">
        <v>125252</v>
      </c>
      <c r="I169" t="s">
        <v>1767</v>
      </c>
      <c r="K169" t="s">
        <v>1768</v>
      </c>
      <c r="L169" t="s">
        <v>1769</v>
      </c>
      <c r="M169" t="s">
        <v>1340</v>
      </c>
      <c r="N169" t="s">
        <v>1770</v>
      </c>
      <c r="O169" t="s">
        <v>1771</v>
      </c>
      <c r="P169" t="s">
        <v>433</v>
      </c>
      <c r="AE169" t="s">
        <v>1772</v>
      </c>
      <c r="AF169" t="s">
        <v>1773</v>
      </c>
    </row>
    <row r="170" spans="1:32">
      <c r="A170" t="str">
        <f>"70000001055255602"</f>
        <v>70000001055255602</v>
      </c>
      <c r="B170" t="s">
        <v>1774</v>
      </c>
      <c r="C170" t="s">
        <v>33</v>
      </c>
      <c r="E170" t="s">
        <v>33</v>
      </c>
      <c r="F170" t="s">
        <v>1775</v>
      </c>
      <c r="G170" t="s">
        <v>1776</v>
      </c>
      <c r="H170">
        <v>123458</v>
      </c>
      <c r="I170" t="s">
        <v>1777</v>
      </c>
      <c r="K170" t="s">
        <v>1778</v>
      </c>
      <c r="L170" t="s">
        <v>1779</v>
      </c>
      <c r="M170" t="s">
        <v>821</v>
      </c>
      <c r="N170" t="s">
        <v>1780</v>
      </c>
      <c r="O170" t="s">
        <v>68</v>
      </c>
      <c r="P170" t="s">
        <v>125</v>
      </c>
      <c r="T170" t="s">
        <v>1781</v>
      </c>
      <c r="U170" t="s">
        <v>1782</v>
      </c>
      <c r="V170" t="s">
        <v>1783</v>
      </c>
      <c r="X170" t="s">
        <v>1784</v>
      </c>
      <c r="AE170" t="s">
        <v>1785</v>
      </c>
      <c r="AF170" t="s">
        <v>1786</v>
      </c>
    </row>
    <row r="171" spans="1:32">
      <c r="A171" t="str">
        <f>"70000001055256157"</f>
        <v>70000001055256157</v>
      </c>
      <c r="B171" t="s">
        <v>1787</v>
      </c>
      <c r="C171" t="s">
        <v>33</v>
      </c>
      <c r="E171" t="s">
        <v>33</v>
      </c>
      <c r="F171" t="s">
        <v>207</v>
      </c>
      <c r="G171" t="s">
        <v>1788</v>
      </c>
      <c r="H171">
        <v>119180</v>
      </c>
      <c r="I171" t="s">
        <v>1789</v>
      </c>
      <c r="K171" t="s">
        <v>1790</v>
      </c>
      <c r="L171" t="s">
        <v>1791</v>
      </c>
      <c r="M171" t="s">
        <v>241</v>
      </c>
      <c r="N171" t="s">
        <v>445</v>
      </c>
      <c r="O171" t="s">
        <v>243</v>
      </c>
      <c r="P171" t="s">
        <v>125</v>
      </c>
      <c r="T171" t="s">
        <v>1792</v>
      </c>
      <c r="U171" t="s">
        <v>1793</v>
      </c>
      <c r="V171" t="s">
        <v>1794</v>
      </c>
      <c r="AE171" t="s">
        <v>1795</v>
      </c>
      <c r="AF171" t="s">
        <v>1796</v>
      </c>
    </row>
    <row r="172" spans="1:32">
      <c r="A172" t="str">
        <f>"70000001055136099"</f>
        <v>70000001055136099</v>
      </c>
      <c r="B172" t="s">
        <v>1797</v>
      </c>
      <c r="C172" t="s">
        <v>33</v>
      </c>
      <c r="E172" t="s">
        <v>33</v>
      </c>
      <c r="F172" t="s">
        <v>441</v>
      </c>
      <c r="G172" t="s">
        <v>1798</v>
      </c>
      <c r="H172">
        <v>119435</v>
      </c>
      <c r="I172" t="s">
        <v>1799</v>
      </c>
      <c r="K172" t="s">
        <v>1800</v>
      </c>
      <c r="L172" t="s">
        <v>1801</v>
      </c>
      <c r="M172" t="s">
        <v>1802</v>
      </c>
      <c r="N172" t="s">
        <v>1803</v>
      </c>
      <c r="O172" t="s">
        <v>1804</v>
      </c>
      <c r="P172" t="s">
        <v>307</v>
      </c>
      <c r="AE172" t="s">
        <v>1805</v>
      </c>
      <c r="AF172" t="s">
        <v>1806</v>
      </c>
    </row>
    <row r="173" spans="1:32">
      <c r="A173" t="str">
        <f>"70000001055136216"</f>
        <v>70000001055136216</v>
      </c>
      <c r="B173" t="s">
        <v>1807</v>
      </c>
      <c r="C173" t="s">
        <v>33</v>
      </c>
      <c r="E173" t="s">
        <v>33</v>
      </c>
      <c r="F173" t="s">
        <v>141</v>
      </c>
      <c r="G173" t="s">
        <v>1808</v>
      </c>
      <c r="H173">
        <v>121108</v>
      </c>
      <c r="I173" t="s">
        <v>1809</v>
      </c>
      <c r="K173" t="s">
        <v>1810</v>
      </c>
      <c r="L173" t="s">
        <v>1811</v>
      </c>
      <c r="M173" t="s">
        <v>241</v>
      </c>
      <c r="N173" t="s">
        <v>621</v>
      </c>
      <c r="O173" t="s">
        <v>136</v>
      </c>
      <c r="P173" t="s">
        <v>54</v>
      </c>
      <c r="AE173" t="s">
        <v>1812</v>
      </c>
      <c r="AF173" t="s">
        <v>1813</v>
      </c>
    </row>
    <row r="174" spans="1:32">
      <c r="A174" t="str">
        <f>"70000001055137824"</f>
        <v>70000001055137824</v>
      </c>
      <c r="B174" t="s">
        <v>1814</v>
      </c>
      <c r="C174" t="s">
        <v>33</v>
      </c>
      <c r="E174" t="s">
        <v>33</v>
      </c>
      <c r="F174" t="s">
        <v>195</v>
      </c>
      <c r="G174" t="s">
        <v>1815</v>
      </c>
      <c r="H174">
        <v>115093</v>
      </c>
      <c r="I174" t="s">
        <v>1816</v>
      </c>
      <c r="K174" t="s">
        <v>1817</v>
      </c>
      <c r="L174" t="s">
        <v>1818</v>
      </c>
      <c r="M174" t="s">
        <v>51</v>
      </c>
      <c r="N174" t="s">
        <v>1819</v>
      </c>
      <c r="O174" t="s">
        <v>68</v>
      </c>
      <c r="P174" t="s">
        <v>54</v>
      </c>
      <c r="AE174" t="s">
        <v>1820</v>
      </c>
      <c r="AF174" t="s">
        <v>1821</v>
      </c>
    </row>
    <row r="175" spans="1:32">
      <c r="A175" t="str">
        <f>"70000001055141623"</f>
        <v>70000001055141623</v>
      </c>
      <c r="B175" t="s">
        <v>1822</v>
      </c>
      <c r="C175" t="s">
        <v>33</v>
      </c>
      <c r="E175" t="s">
        <v>33</v>
      </c>
      <c r="F175" t="s">
        <v>593</v>
      </c>
      <c r="G175" t="s">
        <v>1823</v>
      </c>
      <c r="H175">
        <v>109559</v>
      </c>
      <c r="I175" t="s">
        <v>1824</v>
      </c>
      <c r="K175" t="s">
        <v>1825</v>
      </c>
      <c r="L175" t="s">
        <v>1826</v>
      </c>
      <c r="M175" t="s">
        <v>134</v>
      </c>
      <c r="N175" t="s">
        <v>1827</v>
      </c>
      <c r="O175" t="s">
        <v>1828</v>
      </c>
      <c r="P175" t="s">
        <v>41</v>
      </c>
      <c r="Q175">
        <v>79255911400</v>
      </c>
      <c r="R175" t="s">
        <v>1829</v>
      </c>
      <c r="U175" t="s">
        <v>1830</v>
      </c>
      <c r="V175" t="s">
        <v>1831</v>
      </c>
      <c r="X175" t="s">
        <v>1832</v>
      </c>
      <c r="AE175" t="s">
        <v>1833</v>
      </c>
      <c r="AF175" t="s">
        <v>1834</v>
      </c>
    </row>
    <row r="176" spans="1:32">
      <c r="A176" t="str">
        <f>"70000001055141805"</f>
        <v>70000001055141805</v>
      </c>
      <c r="B176" t="s">
        <v>1835</v>
      </c>
      <c r="C176" t="s">
        <v>33</v>
      </c>
      <c r="E176" t="s">
        <v>33</v>
      </c>
      <c r="F176" t="s">
        <v>1836</v>
      </c>
      <c r="G176" t="s">
        <v>1837</v>
      </c>
      <c r="H176">
        <v>111674</v>
      </c>
      <c r="I176" t="s">
        <v>1838</v>
      </c>
      <c r="K176" t="s">
        <v>1839</v>
      </c>
      <c r="L176" t="s">
        <v>1840</v>
      </c>
      <c r="M176" t="s">
        <v>1841</v>
      </c>
      <c r="N176" t="s">
        <v>1842</v>
      </c>
      <c r="O176" t="s">
        <v>68</v>
      </c>
      <c r="P176" t="s">
        <v>433</v>
      </c>
      <c r="Q176">
        <v>79913009396</v>
      </c>
      <c r="R176" t="s">
        <v>1843</v>
      </c>
      <c r="S176" t="s">
        <v>1844</v>
      </c>
      <c r="T176" t="s">
        <v>1845</v>
      </c>
      <c r="U176" t="s">
        <v>1846</v>
      </c>
      <c r="V176" t="s">
        <v>1847</v>
      </c>
      <c r="X176" t="s">
        <v>1848</v>
      </c>
      <c r="AE176" t="s">
        <v>1849</v>
      </c>
      <c r="AF176" t="s">
        <v>1850</v>
      </c>
    </row>
    <row r="177" spans="1:32">
      <c r="A177" t="str">
        <f>"70000001055142425"</f>
        <v>70000001055142425</v>
      </c>
      <c r="B177" t="s">
        <v>1851</v>
      </c>
      <c r="C177" t="s">
        <v>33</v>
      </c>
      <c r="E177" t="s">
        <v>33</v>
      </c>
      <c r="F177" t="s">
        <v>236</v>
      </c>
      <c r="G177" t="s">
        <v>1852</v>
      </c>
      <c r="H177">
        <v>121099</v>
      </c>
      <c r="I177" t="s">
        <v>1853</v>
      </c>
      <c r="K177" t="s">
        <v>1854</v>
      </c>
      <c r="L177" t="s">
        <v>1855</v>
      </c>
      <c r="M177" t="s">
        <v>241</v>
      </c>
      <c r="N177" t="s">
        <v>1856</v>
      </c>
      <c r="O177" t="s">
        <v>243</v>
      </c>
      <c r="P177" t="s">
        <v>556</v>
      </c>
      <c r="Q177">
        <v>79852571671</v>
      </c>
      <c r="U177" t="s">
        <v>1857</v>
      </c>
      <c r="AE177" t="s">
        <v>1858</v>
      </c>
      <c r="AF177" t="s">
        <v>1859</v>
      </c>
    </row>
    <row r="178" spans="1:32">
      <c r="A178" t="str">
        <f>"70000001055145838"</f>
        <v>70000001055145838</v>
      </c>
      <c r="B178" t="s">
        <v>1860</v>
      </c>
      <c r="C178" t="s">
        <v>33</v>
      </c>
      <c r="E178" t="s">
        <v>33</v>
      </c>
      <c r="F178" t="s">
        <v>1861</v>
      </c>
      <c r="G178" t="s">
        <v>1862</v>
      </c>
      <c r="H178">
        <v>125445</v>
      </c>
      <c r="I178" t="s">
        <v>1863</v>
      </c>
      <c r="K178" t="s">
        <v>1864</v>
      </c>
      <c r="L178" t="s">
        <v>1865</v>
      </c>
      <c r="M178" t="s">
        <v>1866</v>
      </c>
      <c r="N178" t="s">
        <v>1867</v>
      </c>
      <c r="O178" t="s">
        <v>107</v>
      </c>
      <c r="P178" t="s">
        <v>1868</v>
      </c>
      <c r="Q178">
        <v>79031300814</v>
      </c>
      <c r="U178" t="s">
        <v>1869</v>
      </c>
      <c r="AE178" t="s">
        <v>1870</v>
      </c>
      <c r="AF178" t="s">
        <v>1871</v>
      </c>
    </row>
    <row r="179" spans="1:32">
      <c r="A179" t="str">
        <f>"70000001055148145"</f>
        <v>70000001055148145</v>
      </c>
      <c r="B179" t="s">
        <v>1872</v>
      </c>
      <c r="C179" t="s">
        <v>33</v>
      </c>
      <c r="E179" t="s">
        <v>33</v>
      </c>
      <c r="F179" t="s">
        <v>1873</v>
      </c>
      <c r="G179" t="s">
        <v>1874</v>
      </c>
      <c r="H179">
        <v>121552</v>
      </c>
      <c r="I179" t="s">
        <v>1875</v>
      </c>
      <c r="K179" t="s">
        <v>1876</v>
      </c>
      <c r="L179" t="s">
        <v>2194</v>
      </c>
      <c r="M179" t="s">
        <v>241</v>
      </c>
      <c r="N179" t="s">
        <v>621</v>
      </c>
      <c r="O179" t="s">
        <v>243</v>
      </c>
      <c r="P179" t="s">
        <v>54</v>
      </c>
      <c r="X179" t="s">
        <v>1877</v>
      </c>
      <c r="AE179" t="s">
        <v>1878</v>
      </c>
      <c r="AF179" t="s">
        <v>1879</v>
      </c>
    </row>
    <row r="180" spans="1:32">
      <c r="A180" t="str">
        <f>"70000001055152601"</f>
        <v>70000001055152601</v>
      </c>
      <c r="B180" t="s">
        <v>348</v>
      </c>
      <c r="C180" t="s">
        <v>33</v>
      </c>
      <c r="E180" t="s">
        <v>33</v>
      </c>
      <c r="F180" t="s">
        <v>1272</v>
      </c>
      <c r="G180" t="s">
        <v>1880</v>
      </c>
      <c r="H180">
        <v>105187</v>
      </c>
      <c r="I180" t="s">
        <v>350</v>
      </c>
      <c r="K180" t="s">
        <v>1881</v>
      </c>
      <c r="L180" t="s">
        <v>1882</v>
      </c>
      <c r="M180" t="s">
        <v>353</v>
      </c>
      <c r="N180" t="s">
        <v>354</v>
      </c>
      <c r="O180" t="s">
        <v>1883</v>
      </c>
      <c r="P180" t="s">
        <v>54</v>
      </c>
      <c r="T180" t="s">
        <v>355</v>
      </c>
      <c r="U180" t="s">
        <v>356</v>
      </c>
      <c r="V180" t="s">
        <v>357</v>
      </c>
      <c r="X180" t="s">
        <v>358</v>
      </c>
      <c r="Y180" t="s">
        <v>359</v>
      </c>
      <c r="AE180" t="s">
        <v>1884</v>
      </c>
      <c r="AF180" t="s">
        <v>1885</v>
      </c>
    </row>
    <row r="181" spans="1:32">
      <c r="A181" t="str">
        <f>"70000001055161587"</f>
        <v>70000001055161587</v>
      </c>
      <c r="B181" t="s">
        <v>1886</v>
      </c>
      <c r="C181" t="s">
        <v>33</v>
      </c>
      <c r="E181" t="s">
        <v>33</v>
      </c>
      <c r="F181" t="s">
        <v>262</v>
      </c>
      <c r="G181" t="s">
        <v>1887</v>
      </c>
      <c r="H181">
        <v>115598</v>
      </c>
      <c r="I181" t="s">
        <v>1888</v>
      </c>
      <c r="K181" t="s">
        <v>1889</v>
      </c>
      <c r="L181" t="s">
        <v>1890</v>
      </c>
      <c r="M181" t="s">
        <v>289</v>
      </c>
      <c r="N181" t="s">
        <v>290</v>
      </c>
      <c r="P181" t="s">
        <v>125</v>
      </c>
      <c r="Q181">
        <v>79998685250</v>
      </c>
      <c r="U181" t="s">
        <v>1891</v>
      </c>
      <c r="V181" t="s">
        <v>1892</v>
      </c>
      <c r="AE181" t="s">
        <v>1893</v>
      </c>
      <c r="AF181" t="s">
        <v>1894</v>
      </c>
    </row>
    <row r="182" spans="1:32">
      <c r="A182" t="str">
        <f>"70000001055161709"</f>
        <v>70000001055161709</v>
      </c>
      <c r="B182" t="s">
        <v>1895</v>
      </c>
      <c r="C182" t="s">
        <v>33</v>
      </c>
      <c r="E182" t="s">
        <v>33</v>
      </c>
      <c r="F182" t="s">
        <v>129</v>
      </c>
      <c r="G182" t="s">
        <v>1896</v>
      </c>
      <c r="H182">
        <v>109147</v>
      </c>
      <c r="I182" t="s">
        <v>1897</v>
      </c>
      <c r="K182" t="s">
        <v>1898</v>
      </c>
      <c r="L182" t="s">
        <v>1899</v>
      </c>
      <c r="M182" t="s">
        <v>253</v>
      </c>
      <c r="N182" t="s">
        <v>455</v>
      </c>
      <c r="O182" t="s">
        <v>377</v>
      </c>
      <c r="P182" t="s">
        <v>41</v>
      </c>
      <c r="S182" t="s">
        <v>1900</v>
      </c>
      <c r="U182" t="s">
        <v>1901</v>
      </c>
      <c r="AE182" t="s">
        <v>1902</v>
      </c>
      <c r="AF182" t="s">
        <v>1903</v>
      </c>
    </row>
    <row r="183" spans="1:32">
      <c r="A183" t="str">
        <f>"70000001055168365"</f>
        <v>70000001055168365</v>
      </c>
      <c r="B183" t="s">
        <v>1904</v>
      </c>
      <c r="C183" t="s">
        <v>33</v>
      </c>
      <c r="E183" t="s">
        <v>33</v>
      </c>
      <c r="F183" t="s">
        <v>1905</v>
      </c>
      <c r="G183" t="s">
        <v>1906</v>
      </c>
      <c r="H183">
        <v>111141</v>
      </c>
      <c r="I183" t="s">
        <v>1907</v>
      </c>
      <c r="K183" t="s">
        <v>1908</v>
      </c>
      <c r="L183" t="s">
        <v>1909</v>
      </c>
      <c r="M183" t="s">
        <v>276</v>
      </c>
      <c r="N183" t="s">
        <v>376</v>
      </c>
      <c r="O183" t="s">
        <v>268</v>
      </c>
      <c r="P183" t="s">
        <v>54</v>
      </c>
      <c r="Q183">
        <v>79296014427</v>
      </c>
      <c r="U183" t="s">
        <v>1910</v>
      </c>
      <c r="AE183" t="s">
        <v>1911</v>
      </c>
      <c r="AF183" t="s">
        <v>1912</v>
      </c>
    </row>
    <row r="184" spans="1:32">
      <c r="A184" t="str">
        <f>"70000001055171801"</f>
        <v>70000001055171801</v>
      </c>
      <c r="B184" t="s">
        <v>1913</v>
      </c>
      <c r="C184" t="s">
        <v>33</v>
      </c>
      <c r="E184" t="s">
        <v>33</v>
      </c>
      <c r="F184" t="s">
        <v>1914</v>
      </c>
      <c r="G184" t="s">
        <v>1915</v>
      </c>
      <c r="H184">
        <v>119607</v>
      </c>
      <c r="I184" t="s">
        <v>1916</v>
      </c>
      <c r="K184" t="s">
        <v>1917</v>
      </c>
      <c r="L184" t="s">
        <v>1918</v>
      </c>
      <c r="M184" t="s">
        <v>241</v>
      </c>
      <c r="N184" t="s">
        <v>1919</v>
      </c>
      <c r="O184" t="s">
        <v>243</v>
      </c>
      <c r="P184" t="s">
        <v>54</v>
      </c>
      <c r="Q184">
        <v>79030116949</v>
      </c>
      <c r="U184" t="s">
        <v>1920</v>
      </c>
      <c r="AE184" t="s">
        <v>1921</v>
      </c>
      <c r="AF184" t="s">
        <v>1922</v>
      </c>
    </row>
    <row r="185" spans="1:32">
      <c r="A185" t="str">
        <f>"70000001054789602"</f>
        <v>70000001054789602</v>
      </c>
      <c r="B185" t="s">
        <v>1923</v>
      </c>
      <c r="C185" t="s">
        <v>33</v>
      </c>
      <c r="E185" t="s">
        <v>33</v>
      </c>
      <c r="F185" t="s">
        <v>1924</v>
      </c>
      <c r="G185" t="s">
        <v>1925</v>
      </c>
      <c r="H185">
        <v>117485</v>
      </c>
      <c r="L185" t="s">
        <v>1926</v>
      </c>
      <c r="M185" t="s">
        <v>1123</v>
      </c>
      <c r="N185" t="s">
        <v>1927</v>
      </c>
      <c r="O185" t="s">
        <v>1928</v>
      </c>
      <c r="P185" t="s">
        <v>1146</v>
      </c>
      <c r="U185" t="s">
        <v>1929</v>
      </c>
      <c r="V185" t="s">
        <v>1930</v>
      </c>
      <c r="AE185" t="s">
        <v>1931</v>
      </c>
      <c r="AF185" t="s">
        <v>1932</v>
      </c>
    </row>
    <row r="186" spans="1:32">
      <c r="A186" t="str">
        <f>"70000001054790314"</f>
        <v>70000001054790314</v>
      </c>
      <c r="B186" t="s">
        <v>1933</v>
      </c>
      <c r="C186" t="s">
        <v>33</v>
      </c>
      <c r="E186" t="s">
        <v>33</v>
      </c>
      <c r="F186" t="s">
        <v>1934</v>
      </c>
      <c r="G186" t="s">
        <v>1935</v>
      </c>
      <c r="H186">
        <v>111675</v>
      </c>
      <c r="I186" t="s">
        <v>1936</v>
      </c>
      <c r="K186" t="s">
        <v>1937</v>
      </c>
      <c r="L186" t="s">
        <v>1938</v>
      </c>
      <c r="M186" t="s">
        <v>159</v>
      </c>
      <c r="N186" t="s">
        <v>925</v>
      </c>
      <c r="O186" t="s">
        <v>93</v>
      </c>
      <c r="P186" t="s">
        <v>54</v>
      </c>
      <c r="Q186" t="s">
        <v>1939</v>
      </c>
      <c r="AE186" t="s">
        <v>1940</v>
      </c>
      <c r="AF186" t="s">
        <v>1941</v>
      </c>
    </row>
    <row r="187" spans="1:32">
      <c r="A187" t="str">
        <f>"70000001054790422"</f>
        <v>70000001054790422</v>
      </c>
      <c r="B187" t="s">
        <v>1942</v>
      </c>
      <c r="C187" t="s">
        <v>33</v>
      </c>
      <c r="E187" t="s">
        <v>33</v>
      </c>
      <c r="F187" t="s">
        <v>427</v>
      </c>
      <c r="G187" t="s">
        <v>1943</v>
      </c>
      <c r="H187">
        <v>117519</v>
      </c>
      <c r="I187" t="s">
        <v>1944</v>
      </c>
      <c r="J187" t="s">
        <v>1945</v>
      </c>
      <c r="K187" t="s">
        <v>1946</v>
      </c>
      <c r="L187" t="s">
        <v>1947</v>
      </c>
      <c r="M187" t="s">
        <v>159</v>
      </c>
      <c r="N187" t="s">
        <v>1948</v>
      </c>
      <c r="O187" t="s">
        <v>1949</v>
      </c>
      <c r="P187" t="s">
        <v>54</v>
      </c>
      <c r="Q187" t="s">
        <v>1950</v>
      </c>
      <c r="U187" t="s">
        <v>1951</v>
      </c>
      <c r="AE187" t="s">
        <v>1952</v>
      </c>
      <c r="AF187" t="s">
        <v>1953</v>
      </c>
    </row>
    <row r="188" spans="1:32">
      <c r="A188" t="str">
        <f>"70000001054796362"</f>
        <v>70000001054796362</v>
      </c>
      <c r="B188" t="s">
        <v>1954</v>
      </c>
      <c r="C188" t="s">
        <v>33</v>
      </c>
      <c r="E188" t="s">
        <v>33</v>
      </c>
      <c r="F188" t="s">
        <v>451</v>
      </c>
      <c r="G188" t="s">
        <v>1955</v>
      </c>
      <c r="H188">
        <v>115563</v>
      </c>
      <c r="I188" t="s">
        <v>1956</v>
      </c>
      <c r="J188" t="s">
        <v>1956</v>
      </c>
      <c r="K188" t="s">
        <v>1957</v>
      </c>
      <c r="L188" t="s">
        <v>1958</v>
      </c>
      <c r="M188" t="s">
        <v>289</v>
      </c>
      <c r="N188" t="s">
        <v>290</v>
      </c>
      <c r="O188" t="s">
        <v>1959</v>
      </c>
      <c r="P188" t="s">
        <v>556</v>
      </c>
      <c r="Q188">
        <v>79958958669</v>
      </c>
      <c r="R188" t="s">
        <v>1960</v>
      </c>
      <c r="U188" t="s">
        <v>1961</v>
      </c>
      <c r="AE188" t="s">
        <v>1962</v>
      </c>
      <c r="AF188" t="s">
        <v>1963</v>
      </c>
    </row>
    <row r="189" spans="1:32">
      <c r="A189" t="str">
        <f>"70000001054800618"</f>
        <v>70000001054800618</v>
      </c>
      <c r="B189" t="s">
        <v>1964</v>
      </c>
      <c r="C189" t="s">
        <v>33</v>
      </c>
      <c r="E189" t="s">
        <v>33</v>
      </c>
      <c r="F189" t="s">
        <v>222</v>
      </c>
      <c r="G189" t="s">
        <v>1965</v>
      </c>
      <c r="H189">
        <v>109028</v>
      </c>
      <c r="I189" t="s">
        <v>1966</v>
      </c>
      <c r="J189" t="s">
        <v>1966</v>
      </c>
      <c r="K189" t="s">
        <v>1967</v>
      </c>
      <c r="M189" t="s">
        <v>241</v>
      </c>
      <c r="N189" t="s">
        <v>445</v>
      </c>
      <c r="O189" t="s">
        <v>243</v>
      </c>
      <c r="Q189">
        <v>79684722826</v>
      </c>
      <c r="U189" t="s">
        <v>1968</v>
      </c>
      <c r="AE189" t="s">
        <v>1969</v>
      </c>
      <c r="AF189" t="s">
        <v>1970</v>
      </c>
    </row>
    <row r="190" spans="1:32">
      <c r="A190" t="str">
        <f>"70000001054803011"</f>
        <v>70000001054803011</v>
      </c>
      <c r="B190" t="s">
        <v>1971</v>
      </c>
      <c r="C190" t="s">
        <v>33</v>
      </c>
      <c r="E190" t="s">
        <v>33</v>
      </c>
      <c r="F190" t="s">
        <v>1934</v>
      </c>
      <c r="G190" t="s">
        <v>1972</v>
      </c>
      <c r="H190">
        <v>111675</v>
      </c>
      <c r="I190" t="s">
        <v>1973</v>
      </c>
      <c r="K190" t="s">
        <v>1974</v>
      </c>
      <c r="L190" t="s">
        <v>1975</v>
      </c>
      <c r="M190" t="s">
        <v>81</v>
      </c>
      <c r="N190" t="s">
        <v>81</v>
      </c>
      <c r="O190" t="s">
        <v>1976</v>
      </c>
      <c r="P190" t="s">
        <v>556</v>
      </c>
      <c r="AE190" t="s">
        <v>1977</v>
      </c>
      <c r="AF190" t="s">
        <v>1978</v>
      </c>
    </row>
    <row r="191" spans="1:32">
      <c r="A191" t="str">
        <f>"70000001054807869"</f>
        <v>70000001054807869</v>
      </c>
      <c r="B191" t="s">
        <v>1979</v>
      </c>
      <c r="C191" t="s">
        <v>33</v>
      </c>
      <c r="E191" t="s">
        <v>33</v>
      </c>
      <c r="F191" t="s">
        <v>902</v>
      </c>
      <c r="G191" t="s">
        <v>1980</v>
      </c>
      <c r="H191">
        <v>115142</v>
      </c>
      <c r="I191" t="s">
        <v>1981</v>
      </c>
      <c r="K191" t="s">
        <v>1982</v>
      </c>
      <c r="L191" t="s">
        <v>1983</v>
      </c>
      <c r="M191" t="s">
        <v>51</v>
      </c>
      <c r="N191" t="s">
        <v>1984</v>
      </c>
      <c r="O191" t="s">
        <v>1985</v>
      </c>
      <c r="P191" t="s">
        <v>54</v>
      </c>
      <c r="AE191" t="s">
        <v>1986</v>
      </c>
      <c r="AF191" t="s">
        <v>1987</v>
      </c>
    </row>
    <row r="192" spans="1:32">
      <c r="A192" t="str">
        <f>"70000001054809846"</f>
        <v>70000001054809846</v>
      </c>
      <c r="B192" t="s">
        <v>1988</v>
      </c>
      <c r="C192" t="s">
        <v>33</v>
      </c>
      <c r="E192" t="s">
        <v>33</v>
      </c>
      <c r="F192" t="s">
        <v>76</v>
      </c>
      <c r="G192" t="s">
        <v>1989</v>
      </c>
      <c r="H192">
        <v>101000</v>
      </c>
      <c r="I192" t="s">
        <v>1990</v>
      </c>
      <c r="K192" t="s">
        <v>1991</v>
      </c>
      <c r="L192" t="s">
        <v>2195</v>
      </c>
      <c r="M192" t="s">
        <v>199</v>
      </c>
      <c r="N192" t="s">
        <v>1992</v>
      </c>
      <c r="O192" t="s">
        <v>1048</v>
      </c>
      <c r="P192" t="s">
        <v>433</v>
      </c>
      <c r="Q192" t="s">
        <v>1993</v>
      </c>
      <c r="T192" t="s">
        <v>1994</v>
      </c>
      <c r="U192" t="s">
        <v>1995</v>
      </c>
      <c r="V192" t="s">
        <v>1996</v>
      </c>
      <c r="X192" t="s">
        <v>1997</v>
      </c>
      <c r="AE192" t="s">
        <v>1998</v>
      </c>
      <c r="AF192" t="s">
        <v>1999</v>
      </c>
    </row>
    <row r="193" spans="1:32">
      <c r="A193" t="str">
        <f>"70000001054811031"</f>
        <v>70000001054811031</v>
      </c>
      <c r="B193" t="s">
        <v>2000</v>
      </c>
      <c r="C193" t="s">
        <v>33</v>
      </c>
      <c r="E193" t="s">
        <v>33</v>
      </c>
      <c r="F193" t="s">
        <v>2001</v>
      </c>
      <c r="G193" t="s">
        <v>2002</v>
      </c>
      <c r="H193">
        <v>117216</v>
      </c>
      <c r="I193" t="s">
        <v>2003</v>
      </c>
      <c r="K193" t="s">
        <v>2004</v>
      </c>
      <c r="L193" t="s">
        <v>2196</v>
      </c>
      <c r="M193" t="s">
        <v>266</v>
      </c>
      <c r="N193" t="s">
        <v>2005</v>
      </c>
      <c r="O193" t="s">
        <v>68</v>
      </c>
      <c r="P193" t="s">
        <v>41</v>
      </c>
      <c r="Q193" t="s">
        <v>2006</v>
      </c>
      <c r="R193" t="s">
        <v>2007</v>
      </c>
      <c r="T193" t="s">
        <v>2008</v>
      </c>
      <c r="U193" t="s">
        <v>2009</v>
      </c>
      <c r="V193" t="s">
        <v>2010</v>
      </c>
      <c r="W193" t="s">
        <v>2011</v>
      </c>
      <c r="X193" t="s">
        <v>2012</v>
      </c>
      <c r="AE193" t="s">
        <v>2013</v>
      </c>
      <c r="AF193" t="s">
        <v>2014</v>
      </c>
    </row>
    <row r="194" spans="1:32">
      <c r="A194" t="str">
        <f>"70000001054740201"</f>
        <v>70000001054740201</v>
      </c>
      <c r="B194" t="s">
        <v>2015</v>
      </c>
      <c r="C194" t="s">
        <v>33</v>
      </c>
      <c r="E194" t="s">
        <v>33</v>
      </c>
      <c r="F194" t="s">
        <v>2016</v>
      </c>
      <c r="G194" t="s">
        <v>2017</v>
      </c>
      <c r="H194">
        <v>127572</v>
      </c>
      <c r="I194" t="s">
        <v>2018</v>
      </c>
      <c r="K194" t="s">
        <v>2019</v>
      </c>
      <c r="L194" t="s">
        <v>2020</v>
      </c>
      <c r="M194" t="s">
        <v>2021</v>
      </c>
      <c r="N194" t="s">
        <v>2022</v>
      </c>
      <c r="O194" t="s">
        <v>243</v>
      </c>
      <c r="P194" t="s">
        <v>125</v>
      </c>
      <c r="AE194" t="s">
        <v>2023</v>
      </c>
      <c r="AF194" t="s">
        <v>2024</v>
      </c>
    </row>
    <row r="195" spans="1:32">
      <c r="A195" t="str">
        <f>"70000001054741453"</f>
        <v>70000001054741453</v>
      </c>
      <c r="B195" t="s">
        <v>2025</v>
      </c>
      <c r="C195" t="s">
        <v>33</v>
      </c>
      <c r="E195" t="s">
        <v>33</v>
      </c>
      <c r="F195" t="s">
        <v>2026</v>
      </c>
      <c r="G195" t="s">
        <v>2027</v>
      </c>
      <c r="H195">
        <v>127591</v>
      </c>
      <c r="I195" t="s">
        <v>2028</v>
      </c>
      <c r="K195" t="s">
        <v>2029</v>
      </c>
      <c r="L195" t="s">
        <v>2030</v>
      </c>
      <c r="M195" t="s">
        <v>2031</v>
      </c>
      <c r="N195" t="s">
        <v>2032</v>
      </c>
      <c r="O195" t="s">
        <v>68</v>
      </c>
      <c r="P195" t="s">
        <v>230</v>
      </c>
      <c r="Q195">
        <v>79773397575</v>
      </c>
      <c r="R195" t="s">
        <v>2033</v>
      </c>
      <c r="S195" t="s">
        <v>2034</v>
      </c>
      <c r="T195" t="s">
        <v>2035</v>
      </c>
      <c r="U195" t="s">
        <v>2036</v>
      </c>
      <c r="V195" t="s">
        <v>2037</v>
      </c>
      <c r="AE195" t="s">
        <v>2038</v>
      </c>
      <c r="AF195" t="s">
        <v>2039</v>
      </c>
    </row>
    <row r="196" spans="1:32">
      <c r="A196" t="str">
        <f>"70000001054743315"</f>
        <v>70000001054743315</v>
      </c>
      <c r="B196" t="s">
        <v>2040</v>
      </c>
      <c r="C196" t="s">
        <v>33</v>
      </c>
      <c r="E196" t="s">
        <v>33</v>
      </c>
      <c r="F196" t="s">
        <v>1561</v>
      </c>
      <c r="G196" t="s">
        <v>2041</v>
      </c>
      <c r="H196">
        <v>129594</v>
      </c>
      <c r="I196" t="s">
        <v>2042</v>
      </c>
      <c r="K196" t="s">
        <v>2043</v>
      </c>
      <c r="L196" t="s">
        <v>2044</v>
      </c>
      <c r="M196" t="s">
        <v>1080</v>
      </c>
      <c r="N196" t="s">
        <v>1080</v>
      </c>
      <c r="AE196" t="s">
        <v>2045</v>
      </c>
      <c r="AF196" t="s">
        <v>2046</v>
      </c>
    </row>
    <row r="197" spans="1:32">
      <c r="A197" t="str">
        <f>"70000001054743899"</f>
        <v>70000001054743899</v>
      </c>
      <c r="B197" t="s">
        <v>2047</v>
      </c>
      <c r="C197" t="s">
        <v>33</v>
      </c>
      <c r="E197" t="s">
        <v>33</v>
      </c>
      <c r="F197" t="s">
        <v>154</v>
      </c>
      <c r="G197" t="s">
        <v>2048</v>
      </c>
      <c r="H197">
        <v>127055</v>
      </c>
      <c r="I197" t="s">
        <v>2049</v>
      </c>
      <c r="L197" t="s">
        <v>2050</v>
      </c>
      <c r="M197" t="s">
        <v>2051</v>
      </c>
      <c r="N197" t="s">
        <v>2052</v>
      </c>
      <c r="O197" t="s">
        <v>68</v>
      </c>
      <c r="T197" t="s">
        <v>2053</v>
      </c>
      <c r="U197" t="s">
        <v>2054</v>
      </c>
      <c r="V197" t="s">
        <v>2055</v>
      </c>
      <c r="W197" t="s">
        <v>2056</v>
      </c>
      <c r="X197" t="s">
        <v>2057</v>
      </c>
      <c r="Y197" t="s">
        <v>2058</v>
      </c>
      <c r="AE197" t="s">
        <v>2059</v>
      </c>
      <c r="AF197" t="s">
        <v>2060</v>
      </c>
    </row>
    <row r="198" spans="1:32">
      <c r="A198" t="str">
        <f>"70000001054745784"</f>
        <v>70000001054745784</v>
      </c>
      <c r="B198" t="s">
        <v>2061</v>
      </c>
      <c r="C198" t="s">
        <v>33</v>
      </c>
      <c r="E198" t="s">
        <v>33</v>
      </c>
      <c r="F198" t="s">
        <v>1168</v>
      </c>
      <c r="G198" t="s">
        <v>2062</v>
      </c>
      <c r="H198">
        <v>123060</v>
      </c>
      <c r="I198" t="s">
        <v>2063</v>
      </c>
      <c r="K198" t="s">
        <v>2064</v>
      </c>
      <c r="L198" t="s">
        <v>2065</v>
      </c>
      <c r="M198" t="s">
        <v>2066</v>
      </c>
      <c r="N198" t="s">
        <v>2067</v>
      </c>
      <c r="O198" t="s">
        <v>1639</v>
      </c>
      <c r="P198" t="s">
        <v>307</v>
      </c>
      <c r="AE198" t="s">
        <v>2068</v>
      </c>
      <c r="AF198" t="s">
        <v>2069</v>
      </c>
    </row>
    <row r="199" spans="1:32">
      <c r="A199" t="str">
        <f>"70000001054747337"</f>
        <v>70000001054747337</v>
      </c>
      <c r="B199" t="s">
        <v>2070</v>
      </c>
      <c r="C199" t="s">
        <v>33</v>
      </c>
      <c r="E199" t="s">
        <v>33</v>
      </c>
      <c r="F199" t="s">
        <v>691</v>
      </c>
      <c r="G199" t="s">
        <v>2071</v>
      </c>
      <c r="H199">
        <v>119071</v>
      </c>
      <c r="I199" t="s">
        <v>2072</v>
      </c>
      <c r="J199" t="s">
        <v>2072</v>
      </c>
      <c r="K199" t="s">
        <v>2073</v>
      </c>
      <c r="L199" t="s">
        <v>2074</v>
      </c>
      <c r="M199" t="s">
        <v>2075</v>
      </c>
      <c r="N199" t="s">
        <v>2076</v>
      </c>
      <c r="P199" t="s">
        <v>41</v>
      </c>
      <c r="Q199">
        <v>79032890300</v>
      </c>
      <c r="U199" t="s">
        <v>2077</v>
      </c>
      <c r="AE199" t="s">
        <v>2078</v>
      </c>
      <c r="AF199" t="s">
        <v>2079</v>
      </c>
    </row>
    <row r="200" spans="1:32">
      <c r="A200" t="str">
        <f>"70000001054748568"</f>
        <v>70000001054748568</v>
      </c>
      <c r="B200" t="s">
        <v>2080</v>
      </c>
      <c r="C200" t="s">
        <v>33</v>
      </c>
      <c r="E200" t="s">
        <v>33</v>
      </c>
      <c r="F200" t="s">
        <v>519</v>
      </c>
      <c r="G200" t="s">
        <v>2081</v>
      </c>
      <c r="H200">
        <v>127051</v>
      </c>
      <c r="I200" t="s">
        <v>2082</v>
      </c>
      <c r="K200" t="s">
        <v>2083</v>
      </c>
      <c r="L200" t="s">
        <v>2084</v>
      </c>
      <c r="M200" t="s">
        <v>2085</v>
      </c>
      <c r="N200" t="s">
        <v>2086</v>
      </c>
      <c r="O200" t="s">
        <v>243</v>
      </c>
      <c r="P200" t="s">
        <v>41</v>
      </c>
      <c r="Q200">
        <v>79958966659</v>
      </c>
      <c r="S200" t="s">
        <v>2087</v>
      </c>
      <c r="U200" t="s">
        <v>2088</v>
      </c>
      <c r="AE200" t="s">
        <v>2089</v>
      </c>
      <c r="AF200" t="s">
        <v>2090</v>
      </c>
    </row>
    <row r="201" spans="1:32">
      <c r="A201" t="str">
        <f>"70000001054753502"</f>
        <v>70000001054753502</v>
      </c>
      <c r="B201" t="s">
        <v>2091</v>
      </c>
      <c r="C201" t="s">
        <v>33</v>
      </c>
      <c r="E201" t="s">
        <v>33</v>
      </c>
      <c r="F201" t="s">
        <v>2092</v>
      </c>
      <c r="G201" t="s">
        <v>2093</v>
      </c>
      <c r="H201">
        <v>119027</v>
      </c>
      <c r="I201" t="s">
        <v>2094</v>
      </c>
      <c r="J201" t="s">
        <v>2094</v>
      </c>
      <c r="K201" t="s">
        <v>2095</v>
      </c>
      <c r="L201" t="s">
        <v>2096</v>
      </c>
      <c r="M201" t="s">
        <v>1131</v>
      </c>
      <c r="N201" t="s">
        <v>1132</v>
      </c>
      <c r="O201" t="s">
        <v>268</v>
      </c>
      <c r="P201" t="s">
        <v>54</v>
      </c>
      <c r="Q201" t="s">
        <v>2097</v>
      </c>
      <c r="T201" t="s">
        <v>2098</v>
      </c>
      <c r="U201" t="s">
        <v>2099</v>
      </c>
      <c r="V201" t="s">
        <v>2100</v>
      </c>
      <c r="AE201" t="s">
        <v>2101</v>
      </c>
      <c r="AF201" t="s">
        <v>2102</v>
      </c>
    </row>
    <row r="202" spans="1:32">
      <c r="A202" t="str">
        <f>"70000001054756570"</f>
        <v>70000001054756570</v>
      </c>
      <c r="B202" t="s">
        <v>2103</v>
      </c>
      <c r="C202" t="s">
        <v>33</v>
      </c>
      <c r="E202" t="s">
        <v>33</v>
      </c>
      <c r="F202" t="s">
        <v>1836</v>
      </c>
      <c r="G202" t="s">
        <v>2104</v>
      </c>
      <c r="H202">
        <v>111674</v>
      </c>
      <c r="I202" t="s">
        <v>2105</v>
      </c>
      <c r="J202" t="s">
        <v>2106</v>
      </c>
      <c r="K202" t="s">
        <v>2107</v>
      </c>
      <c r="L202" t="s">
        <v>2108</v>
      </c>
      <c r="M202" t="s">
        <v>159</v>
      </c>
      <c r="N202" t="s">
        <v>2109</v>
      </c>
      <c r="O202" t="s">
        <v>955</v>
      </c>
      <c r="P202" t="s">
        <v>54</v>
      </c>
      <c r="U202" t="s">
        <v>2110</v>
      </c>
      <c r="V202" t="s">
        <v>2111</v>
      </c>
      <c r="AE202" t="s">
        <v>2112</v>
      </c>
      <c r="AF202" t="s">
        <v>2113</v>
      </c>
    </row>
    <row r="203" spans="1:32">
      <c r="A203" t="str">
        <f>"70000001054758692"</f>
        <v>70000001054758692</v>
      </c>
      <c r="B203" t="s">
        <v>2114</v>
      </c>
      <c r="C203" t="s">
        <v>33</v>
      </c>
      <c r="E203" t="s">
        <v>33</v>
      </c>
      <c r="F203" t="s">
        <v>1177</v>
      </c>
      <c r="G203" t="s">
        <v>2115</v>
      </c>
      <c r="H203">
        <v>123290</v>
      </c>
      <c r="I203" t="s">
        <v>2116</v>
      </c>
      <c r="K203" t="s">
        <v>2117</v>
      </c>
      <c r="L203" t="s">
        <v>2118</v>
      </c>
      <c r="M203" t="s">
        <v>2119</v>
      </c>
      <c r="N203" t="s">
        <v>2120</v>
      </c>
      <c r="O203" t="s">
        <v>2121</v>
      </c>
      <c r="P203" t="s">
        <v>230</v>
      </c>
      <c r="T203" t="s">
        <v>2122</v>
      </c>
      <c r="U203" t="s">
        <v>2123</v>
      </c>
      <c r="V203" t="s">
        <v>2124</v>
      </c>
      <c r="AE203" t="s">
        <v>2125</v>
      </c>
      <c r="AF203" t="s">
        <v>2126</v>
      </c>
    </row>
    <row r="204" spans="1:32">
      <c r="A204" t="str">
        <f>"70000001054579779"</f>
        <v>70000001054579779</v>
      </c>
      <c r="B204" t="s">
        <v>2127</v>
      </c>
      <c r="C204" t="s">
        <v>33</v>
      </c>
      <c r="E204" t="s">
        <v>33</v>
      </c>
      <c r="F204" t="s">
        <v>1263</v>
      </c>
      <c r="G204" t="s">
        <v>2128</v>
      </c>
      <c r="H204">
        <v>111024</v>
      </c>
      <c r="I204" t="s">
        <v>2129</v>
      </c>
      <c r="K204" t="s">
        <v>2130</v>
      </c>
      <c r="L204" t="s">
        <v>2131</v>
      </c>
      <c r="M204" t="s">
        <v>253</v>
      </c>
      <c r="N204" t="s">
        <v>254</v>
      </c>
      <c r="O204" t="s">
        <v>2132</v>
      </c>
      <c r="P204" t="s">
        <v>54</v>
      </c>
      <c r="Q204" t="s">
        <v>2133</v>
      </c>
      <c r="R204" t="s">
        <v>2134</v>
      </c>
      <c r="S204" t="s">
        <v>2135</v>
      </c>
      <c r="T204" t="s">
        <v>2136</v>
      </c>
      <c r="U204" t="s">
        <v>2137</v>
      </c>
      <c r="V204" t="s">
        <v>2138</v>
      </c>
      <c r="X204" t="s">
        <v>2139</v>
      </c>
      <c r="Y204" t="s">
        <v>2140</v>
      </c>
      <c r="AE204" t="s">
        <v>2141</v>
      </c>
      <c r="AF204" t="s">
        <v>2142</v>
      </c>
    </row>
    <row r="205" spans="1:32">
      <c r="A205" t="str">
        <f>"70000001054580868"</f>
        <v>70000001054580868</v>
      </c>
      <c r="B205" t="s">
        <v>2143</v>
      </c>
      <c r="C205" t="s">
        <v>33</v>
      </c>
      <c r="E205" t="s">
        <v>33</v>
      </c>
      <c r="I205" t="s">
        <v>2144</v>
      </c>
      <c r="K205" t="s">
        <v>2145</v>
      </c>
      <c r="L205" t="s">
        <v>2146</v>
      </c>
      <c r="M205" t="s">
        <v>2147</v>
      </c>
      <c r="N205" t="s">
        <v>2148</v>
      </c>
      <c r="O205" t="s">
        <v>744</v>
      </c>
      <c r="P205" t="s">
        <v>307</v>
      </c>
    </row>
    <row r="206" spans="1:32">
      <c r="A206" t="str">
        <f>"70000001054588168"</f>
        <v>70000001054588168</v>
      </c>
      <c r="B206" t="s">
        <v>2149</v>
      </c>
      <c r="C206" t="s">
        <v>33</v>
      </c>
      <c r="E206" t="s">
        <v>33</v>
      </c>
      <c r="F206" t="s">
        <v>154</v>
      </c>
      <c r="G206" t="s">
        <v>2150</v>
      </c>
      <c r="H206">
        <v>127473</v>
      </c>
      <c r="I206" t="s">
        <v>2151</v>
      </c>
      <c r="J206" t="s">
        <v>2151</v>
      </c>
      <c r="K206" t="s">
        <v>2152</v>
      </c>
      <c r="L206" t="s">
        <v>2153</v>
      </c>
      <c r="M206" t="s">
        <v>289</v>
      </c>
      <c r="N206" t="s">
        <v>2154</v>
      </c>
      <c r="O206" t="s">
        <v>68</v>
      </c>
      <c r="P206" t="s">
        <v>556</v>
      </c>
      <c r="Q206" t="s">
        <v>2155</v>
      </c>
      <c r="S206" t="s">
        <v>2156</v>
      </c>
      <c r="U206" t="s">
        <v>2157</v>
      </c>
      <c r="AE206" t="s">
        <v>2158</v>
      </c>
      <c r="AF206" t="s">
        <v>2159</v>
      </c>
    </row>
    <row r="207" spans="1:32">
      <c r="A207" t="str">
        <f>"70000001054589704"</f>
        <v>70000001054589704</v>
      </c>
      <c r="B207" t="s">
        <v>2160</v>
      </c>
      <c r="C207" t="s">
        <v>33</v>
      </c>
      <c r="E207" t="s">
        <v>33</v>
      </c>
      <c r="F207" t="s">
        <v>2161</v>
      </c>
      <c r="G207" t="s">
        <v>2162</v>
      </c>
      <c r="H207">
        <v>129337</v>
      </c>
      <c r="I207" t="s">
        <v>2163</v>
      </c>
      <c r="J207" t="s">
        <v>2164</v>
      </c>
      <c r="K207" t="s">
        <v>2165</v>
      </c>
      <c r="L207" t="s">
        <v>2166</v>
      </c>
      <c r="M207" t="s">
        <v>241</v>
      </c>
      <c r="N207" t="s">
        <v>631</v>
      </c>
      <c r="P207" t="s">
        <v>41</v>
      </c>
      <c r="AE207" t="s">
        <v>2167</v>
      </c>
      <c r="AF207" t="s">
        <v>2168</v>
      </c>
    </row>
    <row r="208" spans="1:32">
      <c r="A208" t="str">
        <f>"70000001054601229"</f>
        <v>70000001054601229</v>
      </c>
      <c r="B208" t="s">
        <v>2170</v>
      </c>
      <c r="C208" t="s">
        <v>33</v>
      </c>
      <c r="E208" t="s">
        <v>33</v>
      </c>
      <c r="F208" t="s">
        <v>301</v>
      </c>
      <c r="G208" t="s">
        <v>2171</v>
      </c>
      <c r="H208">
        <v>109153</v>
      </c>
      <c r="I208" t="s">
        <v>2172</v>
      </c>
      <c r="J208" t="s">
        <v>2173</v>
      </c>
      <c r="K208" t="s">
        <v>2174</v>
      </c>
      <c r="L208" t="s">
        <v>2175</v>
      </c>
      <c r="M208" t="s">
        <v>2176</v>
      </c>
      <c r="N208" t="s">
        <v>2177</v>
      </c>
      <c r="O208" t="s">
        <v>107</v>
      </c>
      <c r="P208" t="s">
        <v>433</v>
      </c>
      <c r="T208" t="s">
        <v>2178</v>
      </c>
      <c r="V208" t="s">
        <v>2179</v>
      </c>
      <c r="W208" t="s">
        <v>2180</v>
      </c>
      <c r="X208" t="s">
        <v>2181</v>
      </c>
      <c r="AE208" t="s">
        <v>2182</v>
      </c>
      <c r="AF208" t="s">
        <v>2183</v>
      </c>
    </row>
    <row r="209" spans="1:17" s="2" customFormat="1" ht="13.9" customHeight="1">
      <c r="A209" s="1" t="s">
        <v>2169</v>
      </c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</row>
    <row r="210" spans="1:17" s="2" customFormat="1" ht="12.75" customHeight="1">
      <c r="A210" s="1" t="s">
        <v>2198</v>
      </c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</row>
  </sheetData>
  <mergeCells count="17">
    <mergeCell ref="E3:S3"/>
    <mergeCell ref="C4:D4"/>
    <mergeCell ref="E4:S4"/>
    <mergeCell ref="C5:S5"/>
    <mergeCell ref="A6:Q6"/>
    <mergeCell ref="C1:D1"/>
    <mergeCell ref="E1:S1"/>
    <mergeCell ref="C2:S2"/>
    <mergeCell ref="C3:D3"/>
    <mergeCell ref="A7:F7"/>
    <mergeCell ref="G7:L7"/>
    <mergeCell ref="M7:Q7"/>
    <mergeCell ref="R7:V7"/>
    <mergeCell ref="W7:AA7"/>
    <mergeCell ref="AB7:AF7"/>
    <mergeCell ref="A209:Q209"/>
    <mergeCell ref="A210:Q210"/>
  </mergeCells>
  <hyperlinks>
    <hyperlink ref="L35" r:id="rId1" display="http://www.moscvettorg.com/?utm_source=2gis&amp;utm_medium=prioritet&amp;utm_campaign=2gis_geo" xr:uid="{D9D62F96-466E-4033-9A6D-A8692A89470C}"/>
    <hyperlink ref="L39" r:id="rId2" display="http://technopark.ru/?utm_source=2gis&amp;utm_medium=cpc&amp;utm_campaign=2gis&amp;utm_content=msk" xr:uid="{60663099-D763-41AC-90AE-6F0D4FE76A0F}"/>
    <hyperlink ref="L47" r:id="rId3" xr:uid="{6B9EF307-1689-45D1-9DDA-6E55B02176D9}"/>
    <hyperlink ref="L73" r:id="rId4" xr:uid="{9A304799-ADCC-4AA8-B163-724077A9269E}"/>
    <hyperlink ref="L75" r:id="rId5" xr:uid="{C0D3850D-FB73-49E0-B5F3-594D8B6B72D8}"/>
    <hyperlink ref="L83" r:id="rId6" xr:uid="{75A7BBEC-EB01-4793-A3F2-DE6C68224628}"/>
    <hyperlink ref="L108" r:id="rId7" xr:uid="{7744622B-9365-41AF-A508-017F20025E11}"/>
    <hyperlink ref="L118" r:id="rId8" xr:uid="{1ADEB836-EAAB-441C-BB9D-ADC97BD1F5A4}"/>
    <hyperlink ref="L179" r:id="rId9" xr:uid="{2D0BEF95-DC10-4784-B791-92B69B04F8C5}"/>
    <hyperlink ref="L192" r:id="rId10" xr:uid="{1BFA3129-7ECA-4EEC-8E83-E91F342891A2}"/>
    <hyperlink ref="L193" r:id="rId11" xr:uid="{086E4841-43AD-4780-AA87-BEB1C707C9AB}"/>
    <hyperlink ref="L67" r:id="rId12" xr:uid="{7A653B54-B0FA-4CF9-ABB7-82C5DC781239}"/>
    <hyperlink ref="E1" r:id="rId13" display="Узнать больше о выгрузках." xr:uid="{0F379C04-A781-4E64-B2C1-E841A255E7BE}"/>
    <hyperlink ref="E1:S1" r:id="rId14" display="Перейти на сайт RusBase" xr:uid="{82C235F7-E2F9-4ED0-86A1-8126EDC39465}"/>
    <hyperlink ref="E3:S3" r:id="rId15" display="Частые вопросы" xr:uid="{98BF2252-8AB9-458B-B3AA-1EE7241DF6A6}"/>
  </hyperlinks>
  <pageMargins left="0.7" right="0.7" top="0.75" bottom="0.75" header="0.3" footer="0.3"/>
  <pageSetup paperSize="9" orientation="portrait" r:id="rId16"/>
  <drawing r:id="rId1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Владимир</dc:creator>
  <cp:lastModifiedBy>Владимир</cp:lastModifiedBy>
  <dcterms:created xsi:type="dcterms:W3CDTF">2022-06-01T16:04:34Z</dcterms:created>
  <dcterms:modified xsi:type="dcterms:W3CDTF">2022-06-01T16:43:16Z</dcterms:modified>
</cp:coreProperties>
</file>